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7520" windowHeight="7875" activeTab="0"/>
  </bookViews>
  <sheets>
    <sheet name="Planilha Base" sheetId="1" r:id="rId1"/>
    <sheet name="MC" sheetId="2" r:id="rId2"/>
    <sheet name="Cronograma" sheetId="3" r:id="rId3"/>
    <sheet name="Composições" sheetId="4" r:id="rId4"/>
    <sheet name="BDI" sheetId="5" r:id="rId5"/>
  </sheets>
  <externalReferences>
    <externalReference r:id="rId8"/>
    <externalReference r:id="rId9"/>
    <externalReference r:id="rId10"/>
    <externalReference r:id="rId11"/>
    <externalReference r:id="rId12"/>
    <externalReference r:id="rId13"/>
  </externalReferences>
  <definedNames>
    <definedName name="a" localSheetId="1">#REF!</definedName>
    <definedName name="a" localSheetId="0">#REF!</definedName>
    <definedName name="a">#REF!</definedName>
    <definedName name="ACESSO">#REF!</definedName>
    <definedName name="ARBITROS">#REF!</definedName>
    <definedName name="ARBITROS_1">'[2]PLANILHA ORÇAMENTÁRIA PMS'!$A$23:$IL$300</definedName>
    <definedName name="_xlnm.Print_Area" localSheetId="1">'MC'!$A$1:$J$38</definedName>
    <definedName name="_xlnm.Print_Area" localSheetId="0">'Planilha Base'!$A$1:$R$38</definedName>
    <definedName name="BAR">#REF!</definedName>
    <definedName name="BDI" localSheetId="1">#REF!</definedName>
    <definedName name="BDI" localSheetId="0">#REF!</definedName>
    <definedName name="BDI">#REF!</definedName>
    <definedName name="BILHETERIA">#REF!</definedName>
    <definedName name="BILHETERIA_1">'[2]PLANILHA ORÇAMENTÁRIA PMS'!$A$20:$IL$22</definedName>
    <definedName name="e" localSheetId="1">#REF!</definedName>
    <definedName name="e" localSheetId="0">#REF!</definedName>
    <definedName name="e">#REF!</definedName>
    <definedName name="Excel_BuiltIn_Print_Titles_1">'[2]PLANILHA ORÇAMENTÁRIA PMS'!$A$1:$IL$19</definedName>
    <definedName name="Fábio" localSheetId="1">#REF!</definedName>
    <definedName name="Fábio" localSheetId="0">#REF!</definedName>
    <definedName name="Fábio">#REF!</definedName>
    <definedName name="mme" localSheetId="1">'[4]SIIG'!$A$14:$E$5828</definedName>
    <definedName name="mme" localSheetId="0">#REF!</definedName>
    <definedName name="mme">#REF!</definedName>
    <definedName name="plan" localSheetId="1">#REF!</definedName>
    <definedName name="plan" localSheetId="0">#REF!</definedName>
    <definedName name="plan">#REF!</definedName>
    <definedName name="plan1" localSheetId="1">#REF!</definedName>
    <definedName name="plan1" localSheetId="0">#REF!</definedName>
    <definedName name="plan1">#REF!</definedName>
    <definedName name="PUBLICO">#REF!</definedName>
    <definedName name="PUBLICO_1" localSheetId="1">'[2]PLANILHA ORÇAMENTÁRIA PMS'!#REF!</definedName>
    <definedName name="PUBLICO_1" localSheetId="0">'[2]PLANILHA ORÇAMENTÁRIA PMS'!#REF!</definedName>
    <definedName name="PUBLICO_1">'[2]PLANILHA ORÇAMENTÁRIA PMS'!#REF!</definedName>
    <definedName name="_xlnm.Print_Titles" localSheetId="1">'MC'!$1:$4</definedName>
    <definedName name="_xlnm.Print_Titles" localSheetId="0">'Planilha Base'!$1:$14</definedName>
    <definedName name="TRIBUNA">#REF!</definedName>
    <definedName name="VESTIARIO">#REF!</definedName>
  </definedNames>
  <calcPr fullCalcOnLoad="1"/>
</workbook>
</file>

<file path=xl/sharedStrings.xml><?xml version="1.0" encoding="utf-8"?>
<sst xmlns="http://schemas.openxmlformats.org/spreadsheetml/2006/main" count="219" uniqueCount="159">
  <si>
    <t>DISCRIMINAÇÃO DOS SERVIÇOS</t>
  </si>
  <si>
    <t>QUANTIDADES</t>
  </si>
  <si>
    <t>ITEM</t>
  </si>
  <si>
    <t>DISCRIMINAÇÃO</t>
  </si>
  <si>
    <t>CONTRATO</t>
  </si>
  <si>
    <t xml:space="preserve">ATUAL </t>
  </si>
  <si>
    <t>(10)   (6X8)</t>
  </si>
  <si>
    <t>OBRA:</t>
  </si>
  <si>
    <t>ENDEREÇO:</t>
  </si>
  <si>
    <t>1.0</t>
  </si>
  <si>
    <t>2.0</t>
  </si>
  <si>
    <t>Obra:</t>
  </si>
  <si>
    <t>DESCRIÇÃO DOS CÁLCULOS</t>
  </si>
  <si>
    <t>CÓDIGO</t>
  </si>
  <si>
    <t>compr.</t>
  </si>
  <si>
    <t>largura</t>
  </si>
  <si>
    <t>taxa</t>
  </si>
  <si>
    <t>UND</t>
  </si>
  <si>
    <t>TOTAL</t>
  </si>
  <si>
    <t>m²</t>
  </si>
  <si>
    <t>VALOR DO CONTRATO:</t>
  </si>
  <si>
    <t xml:space="preserve">SERVIÇOS PRELIMINARES </t>
  </si>
  <si>
    <t>DESCRIÇÃO DO SERVIÇO P/ AMBIENTE</t>
  </si>
  <si>
    <t>prof./alt</t>
  </si>
  <si>
    <t>QUANT.</t>
  </si>
  <si>
    <t>____________________________</t>
  </si>
  <si>
    <t>Francisco de Sá Bezerra</t>
  </si>
  <si>
    <t xml:space="preserve">TOTAL (INCLUSO BDI   %) </t>
  </si>
  <si>
    <t>PRAZO:</t>
  </si>
  <si>
    <t>AGENTE PROMOTOR</t>
  </si>
  <si>
    <t>PREFEITURA MUNICIPAL DE VERDEJANTE</t>
  </si>
  <si>
    <t>PLACA DE OBRA EM CHAPA DE ACO GALVANIZADO</t>
  </si>
  <si>
    <t>BDI:</t>
  </si>
  <si>
    <t>Dgilson Ferreira Gondim</t>
  </si>
  <si>
    <t>Engº Civil CREA/PE 71753</t>
  </si>
  <si>
    <t>Engª Civil CREA - PE 71753</t>
  </si>
  <si>
    <t>REFERENCIA</t>
  </si>
  <si>
    <t>SINAPI</t>
  </si>
  <si>
    <t>PREÇ0</t>
  </si>
  <si>
    <t>UNITÁRIO SEM BDI</t>
  </si>
  <si>
    <t>UNITÁRIO COM BDI</t>
  </si>
  <si>
    <t>PLANILHA ORÇAMENTÁRIA</t>
  </si>
  <si>
    <t>MEMÓRIA DE CÁLCULO</t>
  </si>
  <si>
    <t>TOTAL SEM BDI</t>
  </si>
  <si>
    <t>TOTAL COM BDI</t>
  </si>
  <si>
    <t>MUNICÍPIO:</t>
  </si>
  <si>
    <t>VERDEJANTE</t>
  </si>
  <si>
    <t>LOCALIZAÇÃO:</t>
  </si>
  <si>
    <t>DESCRIÇÃO DO SERVIÇO</t>
  </si>
  <si>
    <t>VALOR $</t>
  </si>
  <si>
    <t>% ITEM</t>
  </si>
  <si>
    <t>SERVIÇOS PRELIMINARES</t>
  </si>
  <si>
    <t>VALORES TOTAIS</t>
  </si>
  <si>
    <t>CRONOGRAMA FÍSICO FINANCEIRO</t>
  </si>
  <si>
    <t>DATA:</t>
  </si>
  <si>
    <t>180 DIAS</t>
  </si>
  <si>
    <t>PERFURAÇÃO EM ROCHA CRISTALINA</t>
  </si>
  <si>
    <t>m</t>
  </si>
  <si>
    <t>M</t>
  </si>
  <si>
    <t>45 DIAS</t>
  </si>
  <si>
    <t>90 DIAS</t>
  </si>
  <si>
    <t>135 DIAS</t>
  </si>
  <si>
    <t>COMPOSIÇÃO DE PREÇOS C/ DESONERAÇÃO</t>
  </si>
  <si>
    <t>Empreendimento:</t>
  </si>
  <si>
    <t>Localização:</t>
  </si>
  <si>
    <t xml:space="preserve">Responsável Técnico/ CREA: </t>
  </si>
  <si>
    <t>DGILSON FERREIRA GONDIM - CREA -PE 1817136593</t>
  </si>
  <si>
    <t>Agente promotor:</t>
  </si>
  <si>
    <t>PREFEITURA MUNICIPAL DE VERDEJANTE - PE</t>
  </si>
  <si>
    <t>FONTE</t>
  </si>
  <si>
    <t xml:space="preserve">DISCRIMINAÇÃO DOS SERVIÇOS            </t>
  </si>
  <si>
    <t>1.1</t>
  </si>
  <si>
    <t>COMPOSIÇÃO</t>
  </si>
  <si>
    <t>M²</t>
  </si>
  <si>
    <t>REFERÊNCIA:</t>
  </si>
  <si>
    <t xml:space="preserve">CÓDIGO </t>
  </si>
  <si>
    <t xml:space="preserve">DISCRIMINAÇÃO DA COMPOSIÇÃO         </t>
  </si>
  <si>
    <t>UNID.</t>
  </si>
  <si>
    <t>CUSTO UNITÁRIO (R$)</t>
  </si>
  <si>
    <t>CUSTO TOTAL (R$)</t>
  </si>
  <si>
    <t>C02</t>
  </si>
  <si>
    <t>TABELA</t>
  </si>
  <si>
    <t>RAMPA DE ACESSIBILIDADE (1,20X4,40M)</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</si>
  <si>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</si>
  <si>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</si>
  <si>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</si>
  <si>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M2</t>
  </si>
  <si>
    <t>PREGO DE ACO POLIDO COM CABECA 18 X 30 (2 3/4 X 10)</t>
  </si>
  <si>
    <t>KG</t>
  </si>
  <si>
    <t>SERVENTE COM ENCARGOS COMPLEMENTARES</t>
  </si>
  <si>
    <t>H</t>
  </si>
  <si>
    <t>CARPINTEIRO DE FORMAS COM ENCARGOS COMPLEMENTARES</t>
  </si>
  <si>
    <t>CONCRETO MAGRO PARA LASTRO, TRAÇO 1:4,5:4,5 (CIMENTO/ AREIA MÉDIA/ BRITA 1) - PREPARO MECÂNICO COM BETONEIRA 400 L. AF_07/2016</t>
  </si>
  <si>
    <t>M3</t>
  </si>
  <si>
    <t xml:space="preserve">TOTAL GERAL  S/BDI </t>
  </si>
  <si>
    <t>PLANILHA DE COMPOSIÇÃO DE BDI</t>
  </si>
  <si>
    <t>AGENTE PROMOTOR:</t>
  </si>
  <si>
    <t>DESPESAS INDIRETAS</t>
  </si>
  <si>
    <t>CÁLCULO DO BDI</t>
  </si>
  <si>
    <t>ITENS</t>
  </si>
  <si>
    <t>SIGLAS</t>
  </si>
  <si>
    <t>VALORES</t>
  </si>
  <si>
    <t>TAXA DE RATEIO DA ADMINISTRAÇÃO CENTRAL</t>
  </si>
  <si>
    <t>AC</t>
  </si>
  <si>
    <t xml:space="preserve">BDI </t>
  </si>
  <si>
    <t>=</t>
  </si>
  <si>
    <t>(1 + AC)</t>
  </si>
  <si>
    <t>x</t>
  </si>
  <si>
    <t>(1 + R)</t>
  </si>
  <si>
    <t>(1 + SG)</t>
  </si>
  <si>
    <t>(1 + L)</t>
  </si>
  <si>
    <t>(1 + DF)</t>
  </si>
  <si>
    <t>-</t>
  </si>
  <si>
    <t>TAXA DE SEGURO E GARANTIA DO EMPREENDIMENTO</t>
  </si>
  <si>
    <t>S+G</t>
  </si>
  <si>
    <t>(1 - I)</t>
  </si>
  <si>
    <t>TAXA DE RISCO</t>
  </si>
  <si>
    <t>R</t>
  </si>
  <si>
    <t>TAXA DE DESPESAS FINANCEIRAS</t>
  </si>
  <si>
    <t>DF</t>
  </si>
  <si>
    <t>TAXA DE LUCRO</t>
  </si>
  <si>
    <t>L</t>
  </si>
  <si>
    <t>TAXA DE TRIBUTOS</t>
  </si>
  <si>
    <t>PIS (geralmente 0,65%)</t>
  </si>
  <si>
    <t>I</t>
  </si>
  <si>
    <t>COFINS (geralmente 3,00%)</t>
  </si>
  <si>
    <t>ISS (legislação municipal)</t>
  </si>
  <si>
    <t>CPRB (INSS)</t>
  </si>
  <si>
    <t>BDI conforme Acórdão 2622/2013 - TCU</t>
  </si>
  <si>
    <t>BDI RESULTANTE</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</si>
  <si>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</si>
  <si>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</si>
  <si>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</si>
  <si>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DIVERSAS LOCALIDADES DOS DISTRITOS E SEDE.</t>
  </si>
  <si>
    <t>CP-I</t>
  </si>
  <si>
    <t>Perfuração de Poço com Perfuratriz Pneumática</t>
  </si>
  <si>
    <t>COTAÇÃO DE PREÇO</t>
  </si>
  <si>
    <t>Cotação I</t>
  </si>
  <si>
    <t>Cotação II</t>
  </si>
  <si>
    <t>REVESTIMENTO DE POCOS C/ TUBOS DE PVC 6"</t>
  </si>
  <si>
    <t>PERFURAÇÃO DE POÇOS em Média de 120m</t>
  </si>
  <si>
    <t>PERFURAÇÃO DE POÇOS em Média de 50m</t>
  </si>
  <si>
    <t>REVESTIMENTO DOS POÇOS Para Média de 120m</t>
  </si>
  <si>
    <t>REVESTIMENTO DOS POÇOS Para Média de 50m</t>
  </si>
  <si>
    <t>PERFURAÇÃO E REVESTIMENTO</t>
  </si>
  <si>
    <t>Os preços adotados estão incluidos o BDI 26,52%</t>
  </si>
  <si>
    <t>PERFURAÇÃO DE POÇOS EM DIVERSOS LOCAIS DO MUNICÍPIO DE VERDEJANTE - PE</t>
  </si>
  <si>
    <t>DATA: 17/03/2021</t>
  </si>
  <si>
    <t>SINAPI 12/2019 E SINAPI 01/2021</t>
  </si>
  <si>
    <t>Cotação III</t>
  </si>
  <si>
    <t>REVESTIMENTO FILTRADO DE 6"</t>
  </si>
  <si>
    <t>REVESTIMENTO DOS POÇOS Para Média de 180m</t>
  </si>
  <si>
    <t>PERFURAÇÃO DE POÇOS em Média de 180m</t>
  </si>
  <si>
    <t>Secretário de Recursos Hídricos</t>
  </si>
  <si>
    <t>PERFURAÇÃO DE POÇOS em Média de 140m</t>
  </si>
  <si>
    <t>REVESTIMENTO DOS POÇOS Para Média de 140m</t>
  </si>
  <si>
    <t>IMPORTA A PRESENTE PLANILHA O VALOR DE: R$ 553.988,99</t>
  </si>
  <si>
    <t>QUINHENTOS E CINQUENTA E TRÊS MIL, NOVECENTOS E OITENTA E OITO REAIS E NOVENTA E NOVE CENTAVOS.</t>
  </si>
  <si>
    <t>VALOR TOTAL: R$  553.988,99</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</si>
</sst>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
    <numFmt numFmtId="165" formatCode="#,##0.0"/>
    <numFmt numFmtId="166" formatCode="_(* #,##0.00_);_(* \(#,##0.00\);_(* &quot;-&quot;??_);_(@_)"/>
    <numFmt numFmtId="167" formatCode="&quot;R$&quot;\ #,##0.00"/>
    <numFmt numFmtId="168" formatCode="_(&quot;R$ &quot;* #,##0.00_);_(&quot;R$ &quot;* \(#,##0.00\);_(&quot;R$ &quot;* &quot;-&quot;??_);_(@_)"/>
    <numFmt numFmtId="169" formatCode="#,##0.0000"/>
    <numFmt numFmtId="170" formatCode="#,##0.000"/>
    <numFmt numFmtId="171" formatCode="0.00;[Red]0.00"/>
    <numFmt numFmtId="172" formatCode="&quot;R$&quot;\ #,##0.00;[Red]&quot;R$&quot;\ #,##0.00"/>
    <numFmt numFmtId="173" formatCode="[$-416]dddd\,\ d&quot; de &quot;mmmm&quot; de &quot;yyyy"/>
    <numFmt numFmtId="174" formatCode="#,##0.00;[Red]#,##0.00"/>
    <numFmt numFmtId="175" formatCode="_-&quot;R$&quot;\ * #,##0.0000_-;\-&quot;R$&quot;\ * #,##0.0000_-;_-&quot;R$&quot;\ * &quot;-&quot;??_-;_-@_-"/>
    <numFmt numFmtId="176" formatCode="0.0"/>
    <numFmt numFmtId="177" formatCode="0.000"/>
    <numFmt numFmtId="178" formatCode="0.0000"/>
    <numFmt numFmtId="179" formatCode="_-&quot;R$&quot;\ * #,##0.000_-;\-&quot;R$&quot;\ * #,##0.000_-;_-&quot;R$&quot;\ * &quot;-&quot;??_-;_-@_-"/>
  </numFmts>
  <fonts count="81">
    <font>
      <sz val="11"/>
      <color theme="1"/>
      <name val="Calibri"/>
      <family val="2"/>
    </font>
    <font>
      <sz val="11"/>
      <color indexed="8"/>
      <name val="Calibri"/>
      <family val="2"/>
    </font>
    <font>
      <b/>
      <sz val="10"/>
      <name val="Arial"/>
      <family val="2"/>
    </font>
    <font>
      <sz val="10"/>
      <name val="Arial"/>
      <family val="2"/>
    </font>
    <font>
      <b/>
      <sz val="8"/>
      <name val="Arial"/>
      <family val="2"/>
    </font>
    <font>
      <b/>
      <sz val="8"/>
      <color indexed="8"/>
      <name val="Arial"/>
      <family val="2"/>
    </font>
    <font>
      <sz val="8"/>
      <name val="Arial"/>
      <family val="2"/>
    </font>
    <font>
      <b/>
      <sz val="9"/>
      <name val="Arial"/>
      <family val="2"/>
    </font>
    <font>
      <sz val="9"/>
      <name val="Arial"/>
      <family val="2"/>
    </font>
    <font>
      <sz val="9"/>
      <color indexed="8"/>
      <name val="Arial"/>
      <family val="2"/>
    </font>
    <font>
      <sz val="10"/>
      <color indexed="8"/>
      <name val="MS Sans Serif"/>
      <family val="2"/>
    </font>
    <font>
      <b/>
      <sz val="11"/>
      <name val="Arial"/>
      <family val="2"/>
    </font>
    <font>
      <b/>
      <sz val="9"/>
      <color indexed="8"/>
      <name val="Arial"/>
      <family val="2"/>
    </font>
    <font>
      <sz val="11"/>
      <name val="Times New Roman"/>
      <family val="1"/>
    </font>
    <font>
      <i/>
      <sz val="12"/>
      <color indexed="8"/>
      <name val="Calibri"/>
      <family val="2"/>
    </font>
    <font>
      <sz val="12"/>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b/>
      <sz val="10"/>
      <color indexed="8"/>
      <name val="Calibri"/>
      <family val="2"/>
    </font>
    <font>
      <sz val="8"/>
      <color indexed="8"/>
      <name val="Arial"/>
      <family val="2"/>
    </font>
    <font>
      <b/>
      <sz val="16"/>
      <color indexed="8"/>
      <name val="Calibri"/>
      <family val="2"/>
    </font>
    <font>
      <b/>
      <sz val="10"/>
      <color indexed="10"/>
      <name val="Arial"/>
      <family val="2"/>
    </font>
    <font>
      <b/>
      <sz val="11"/>
      <name val="Calibri"/>
      <family val="2"/>
    </font>
    <font>
      <sz val="11"/>
      <name val="Calibri"/>
      <family val="2"/>
    </font>
    <font>
      <sz val="10"/>
      <color indexed="8"/>
      <name val="Arial"/>
      <family val="2"/>
    </font>
    <font>
      <b/>
      <sz val="11"/>
      <color indexed="8"/>
      <name val="Times New Roman"/>
      <family val="1"/>
    </font>
    <font>
      <sz val="11"/>
      <color indexed="8"/>
      <name val="Times New Roman"/>
      <family val="1"/>
    </font>
    <font>
      <b/>
      <sz val="14"/>
      <color indexed="8"/>
      <name val="Calibri"/>
      <family val="2"/>
    </font>
    <font>
      <b/>
      <sz val="12"/>
      <color indexed="8"/>
      <name val="Times New Roman"/>
      <family val="1"/>
    </font>
    <font>
      <sz val="10"/>
      <color indexed="8"/>
      <name val="Times New Roman"/>
      <family val="1"/>
    </font>
    <font>
      <u val="single"/>
      <sz val="9.9"/>
      <color indexed="12"/>
      <name val="Calibri"/>
      <family val="2"/>
    </font>
    <font>
      <u val="single"/>
      <sz val="9.9"/>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b/>
      <sz val="9"/>
      <color theme="1"/>
      <name val="Arial"/>
      <family val="2"/>
    </font>
    <font>
      <sz val="9"/>
      <color theme="1"/>
      <name val="Arial"/>
      <family val="2"/>
    </font>
    <font>
      <sz val="8"/>
      <color rgb="FF000000"/>
      <name val="Arial"/>
      <family val="2"/>
    </font>
    <font>
      <b/>
      <sz val="16"/>
      <color theme="1"/>
      <name val="Calibri"/>
      <family val="2"/>
    </font>
    <font>
      <b/>
      <sz val="10"/>
      <color rgb="FFFF0000"/>
      <name val="Arial"/>
      <family val="2"/>
    </font>
    <font>
      <b/>
      <sz val="8"/>
      <color rgb="FF000000"/>
      <name val="Arial"/>
      <family val="2"/>
    </font>
    <font>
      <sz val="9"/>
      <color rgb="FF000000"/>
      <name val="Arial"/>
      <family val="2"/>
    </font>
    <font>
      <sz val="10"/>
      <color rgb="FF000000"/>
      <name val="Arial"/>
      <family val="2"/>
    </font>
    <font>
      <b/>
      <sz val="11"/>
      <color theme="1"/>
      <name val="Times New Roman"/>
      <family val="1"/>
    </font>
    <font>
      <sz val="11"/>
      <color theme="1"/>
      <name val="Times New Roman"/>
      <family val="1"/>
    </font>
    <font>
      <b/>
      <sz val="14"/>
      <color theme="1"/>
      <name val="Calibri"/>
      <family val="2"/>
    </font>
    <font>
      <sz val="10"/>
      <color theme="1"/>
      <name val="Times New Roman"/>
      <family val="1"/>
    </font>
    <font>
      <b/>
      <sz val="1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
      <patternFill patternType="solid">
        <fgColor rgb="FFE3FBD1"/>
        <bgColor indexed="64"/>
      </patternFill>
    </fill>
    <fill>
      <patternFill patternType="solid">
        <fgColor indexed="9"/>
        <bgColor indexed="64"/>
      </patternFill>
    </fill>
    <fill>
      <patternFill patternType="lightGray"/>
    </fill>
    <fill>
      <patternFill patternType="solid">
        <fgColor theme="6" tint="0.599960029125213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hair"/>
      <bottom style="medium"/>
    </border>
    <border>
      <left style="thin"/>
      <right style="thin"/>
      <top/>
      <bottom/>
    </border>
    <border>
      <left/>
      <right style="thin"/>
      <top style="medium"/>
      <bottom style="thin"/>
    </border>
    <border>
      <left/>
      <right/>
      <top/>
      <bottom style="hair"/>
    </border>
    <border>
      <left/>
      <right/>
      <top/>
      <bottom style="medium"/>
    </border>
    <border>
      <left style="thin"/>
      <right style="thin"/>
      <top style="thin"/>
      <bottom/>
    </border>
    <border>
      <left style="thin"/>
      <right style="thin"/>
      <top style="thin"/>
      <bottom style="thin"/>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right/>
      <top/>
      <bottom style="thin"/>
    </border>
    <border>
      <left style="thin"/>
      <right/>
      <top/>
      <bottom style="thin"/>
    </border>
    <border>
      <left style="thin"/>
      <right/>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style="hair"/>
    </border>
    <border>
      <left/>
      <right style="medium"/>
      <top/>
      <bottom/>
    </border>
    <border>
      <left style="thin"/>
      <right/>
      <top/>
      <bottom style="hair"/>
    </border>
    <border>
      <left style="thin"/>
      <right style="thin"/>
      <top/>
      <bottom style="hair"/>
    </border>
    <border>
      <left/>
      <right/>
      <top style="hair"/>
      <bottom style="thin"/>
    </border>
    <border>
      <left style="thin"/>
      <right/>
      <top style="hair"/>
      <bottom style="hair"/>
    </border>
    <border>
      <left style="thin"/>
      <right style="thin"/>
      <top style="hair"/>
      <bottom style="hair"/>
    </border>
    <border>
      <left style="thin"/>
      <right/>
      <top style="hair"/>
      <bottom/>
    </border>
    <border>
      <left/>
      <right/>
      <top style="hair"/>
      <bottom/>
    </border>
    <border>
      <left style="thin"/>
      <right style="thin"/>
      <top style="hair"/>
      <bottom/>
    </border>
    <border>
      <left style="hair"/>
      <right/>
      <top style="hair"/>
      <bottom style="hair"/>
    </border>
    <border>
      <left/>
      <right style="thin"/>
      <top style="hair"/>
      <bottom style="hair"/>
    </border>
    <border>
      <left style="hair"/>
      <right/>
      <top/>
      <bottom/>
    </border>
    <border>
      <left/>
      <right style="thin"/>
      <top style="hair"/>
      <bottom/>
    </border>
    <border>
      <left/>
      <right style="thin"/>
      <top/>
      <bottom style="thin"/>
    </border>
    <border>
      <left style="hair"/>
      <right>
        <color indexed="63"/>
      </right>
      <top style="thin"/>
      <bottom style="thin"/>
    </border>
    <border>
      <left style="thin"/>
      <right/>
      <top style="medium"/>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style="double"/>
      <right/>
      <top style="double"/>
      <bottom/>
    </border>
    <border>
      <left/>
      <right/>
      <top style="double"/>
      <bottom/>
    </border>
    <border>
      <left/>
      <right style="double"/>
      <top style="double"/>
      <bottom/>
    </border>
    <border>
      <left/>
      <right style="medium"/>
      <top style="hair"/>
      <bottom/>
    </border>
    <border>
      <left/>
      <right style="medium"/>
      <top/>
      <bottom style="hair"/>
    </border>
    <border>
      <left style="medium"/>
      <right/>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medium"/>
      <bottom/>
    </border>
    <border>
      <left/>
      <right style="medium"/>
      <top style="medium"/>
      <bottom/>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ill="0" applyBorder="0" applyAlignment="0" applyProtection="0"/>
    <xf numFmtId="44" fontId="3" fillId="0" borderId="0" applyFont="0" applyFill="0" applyBorder="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cellStyleXfs>
  <cellXfs count="440">
    <xf numFmtId="0" fontId="0" fillId="0" borderId="0" xfId="0" applyFont="1" applyAlignment="1">
      <alignment/>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33" borderId="12" xfId="67" applyFont="1" applyFill="1" applyBorder="1" applyAlignment="1">
      <alignment horizontal="center"/>
      <protection/>
    </xf>
    <xf numFmtId="0" fontId="4" fillId="33" borderId="13" xfId="67" applyFont="1" applyFill="1" applyBorder="1" applyAlignment="1">
      <alignment/>
      <protection/>
    </xf>
    <xf numFmtId="0" fontId="66" fillId="0" borderId="0" xfId="0" applyFont="1" applyAlignment="1">
      <alignment/>
    </xf>
    <xf numFmtId="0" fontId="66" fillId="0" borderId="10" xfId="0" applyFont="1" applyBorder="1" applyAlignment="1">
      <alignment/>
    </xf>
    <xf numFmtId="0" fontId="67" fillId="0" borderId="10" xfId="0" applyFont="1" applyBorder="1" applyAlignment="1">
      <alignment/>
    </xf>
    <xf numFmtId="0" fontId="67" fillId="0" borderId="10" xfId="0" applyFont="1" applyBorder="1" applyAlignment="1">
      <alignment horizontal="center"/>
    </xf>
    <xf numFmtId="0" fontId="66" fillId="0" borderId="14" xfId="0" applyFont="1" applyBorder="1" applyAlignment="1">
      <alignment/>
    </xf>
    <xf numFmtId="0" fontId="2" fillId="34" borderId="11" xfId="0" applyFont="1" applyFill="1" applyBorder="1" applyAlignment="1">
      <alignment horizontal="left" vertical="center"/>
    </xf>
    <xf numFmtId="0" fontId="66" fillId="0" borderId="11" xfId="0" applyFont="1" applyBorder="1" applyAlignment="1">
      <alignment/>
    </xf>
    <xf numFmtId="0" fontId="2" fillId="0" borderId="15" xfId="0" applyFont="1" applyBorder="1" applyAlignment="1">
      <alignment vertical="center"/>
    </xf>
    <xf numFmtId="0" fontId="6" fillId="33" borderId="16" xfId="67" applyFont="1" applyFill="1" applyBorder="1">
      <alignment/>
      <protection/>
    </xf>
    <xf numFmtId="0" fontId="6" fillId="33" borderId="0" xfId="67" applyFont="1" applyFill="1" applyBorder="1">
      <alignment/>
      <protection/>
    </xf>
    <xf numFmtId="0" fontId="68" fillId="2" borderId="17" xfId="0" applyFont="1" applyFill="1" applyBorder="1" applyAlignment="1">
      <alignment vertical="center"/>
    </xf>
    <xf numFmtId="4" fontId="68" fillId="2" borderId="17" xfId="0" applyNumberFormat="1" applyFont="1" applyFill="1" applyBorder="1" applyAlignment="1">
      <alignment vertical="center"/>
    </xf>
    <xf numFmtId="4" fontId="7" fillId="2" borderId="17" xfId="96" applyNumberFormat="1" applyFont="1" applyFill="1" applyBorder="1" applyAlignment="1">
      <alignment vertical="center"/>
    </xf>
    <xf numFmtId="4" fontId="68" fillId="2" borderId="17" xfId="96" applyNumberFormat="1" applyFont="1" applyFill="1" applyBorder="1" applyAlignment="1">
      <alignment vertical="center"/>
    </xf>
    <xf numFmtId="0" fontId="65" fillId="2" borderId="0" xfId="0" applyFont="1" applyFill="1" applyAlignment="1">
      <alignment/>
    </xf>
    <xf numFmtId="0" fontId="68" fillId="2" borderId="17" xfId="0" applyFont="1" applyFill="1" applyBorder="1" applyAlignment="1">
      <alignment horizontal="right" vertical="center"/>
    </xf>
    <xf numFmtId="0" fontId="5" fillId="35" borderId="17" xfId="68" applyFont="1" applyFill="1" applyBorder="1" applyAlignment="1">
      <alignment horizontal="center" vertical="center"/>
      <protection/>
    </xf>
    <xf numFmtId="4" fontId="8" fillId="0" borderId="17" xfId="96" applyNumberFormat="1" applyFont="1" applyFill="1" applyBorder="1" applyAlignment="1">
      <alignment vertical="center"/>
    </xf>
    <xf numFmtId="0" fontId="68" fillId="35" borderId="0" xfId="0" applyFont="1" applyFill="1" applyAlignment="1">
      <alignment/>
    </xf>
    <xf numFmtId="0" fontId="69" fillId="0" borderId="0" xfId="0" applyFont="1" applyAlignment="1">
      <alignment/>
    </xf>
    <xf numFmtId="0" fontId="70" fillId="0" borderId="17" xfId="0" applyFont="1" applyBorder="1" applyAlignment="1">
      <alignment horizontal="justify" vertical="center" wrapText="1"/>
    </xf>
    <xf numFmtId="0" fontId="9" fillId="34" borderId="17" xfId="80" applyFont="1" applyFill="1" applyBorder="1" applyAlignment="1">
      <alignment horizontal="center" vertical="center"/>
      <protection/>
    </xf>
    <xf numFmtId="4" fontId="3" fillId="0" borderId="0" xfId="59" applyNumberFormat="1" applyFill="1" applyBorder="1">
      <alignment/>
      <protection/>
    </xf>
    <xf numFmtId="4" fontId="7" fillId="0" borderId="17" xfId="79" applyNumberFormat="1" applyFont="1" applyFill="1" applyBorder="1" applyAlignment="1">
      <alignment vertical="center"/>
      <protection/>
    </xf>
    <xf numFmtId="4" fontId="8" fillId="0" borderId="0" xfId="59" applyNumberFormat="1" applyFont="1" applyFill="1" applyBorder="1">
      <alignment/>
      <protection/>
    </xf>
    <xf numFmtId="4" fontId="4" fillId="0" borderId="17" xfId="79" applyNumberFormat="1" applyFont="1" applyFill="1" applyBorder="1" applyAlignment="1">
      <alignment horizontal="center" vertical="center"/>
      <protection/>
    </xf>
    <xf numFmtId="4" fontId="6" fillId="0" borderId="0" xfId="59" applyNumberFormat="1" applyFont="1" applyFill="1" applyBorder="1">
      <alignment/>
      <protection/>
    </xf>
    <xf numFmtId="0" fontId="70" fillId="0" borderId="17" xfId="68" applyFont="1" applyBorder="1" applyAlignment="1">
      <alignment horizontal="center" vertical="center"/>
      <protection/>
    </xf>
    <xf numFmtId="4" fontId="6" fillId="0" borderId="17" xfId="59" applyNumberFormat="1" applyFont="1" applyFill="1" applyBorder="1" applyAlignment="1">
      <alignment horizontal="center"/>
      <protection/>
    </xf>
    <xf numFmtId="4" fontId="6" fillId="0" borderId="17" xfId="59" applyNumberFormat="1" applyFont="1" applyFill="1" applyBorder="1" applyAlignment="1">
      <alignment horizontal="center" vertical="center"/>
      <protection/>
    </xf>
    <xf numFmtId="4" fontId="4" fillId="35" borderId="17" xfId="59" applyNumberFormat="1" applyFont="1" applyFill="1" applyBorder="1" applyAlignment="1">
      <alignment horizontal="center"/>
      <protection/>
    </xf>
    <xf numFmtId="4" fontId="4" fillId="35" borderId="17" xfId="59" applyNumberFormat="1" applyFont="1" applyFill="1" applyBorder="1" applyAlignment="1">
      <alignment horizontal="center" vertical="center"/>
      <protection/>
    </xf>
    <xf numFmtId="0" fontId="70" fillId="0" borderId="0" xfId="68" applyFont="1" applyBorder="1" applyAlignment="1">
      <alignment horizontal="center" vertical="center"/>
      <protection/>
    </xf>
    <xf numFmtId="0" fontId="70" fillId="0" borderId="0" xfId="68" applyFont="1" applyBorder="1" applyAlignment="1">
      <alignment horizontal="justify" vertical="center" wrapText="1"/>
      <protection/>
    </xf>
    <xf numFmtId="4" fontId="6" fillId="0" borderId="0" xfId="59" applyNumberFormat="1" applyFont="1" applyFill="1" applyBorder="1" applyAlignment="1">
      <alignment horizontal="center"/>
      <protection/>
    </xf>
    <xf numFmtId="4" fontId="6" fillId="0" borderId="0" xfId="59" applyNumberFormat="1" applyFont="1" applyFill="1" applyBorder="1" applyAlignment="1">
      <alignment horizontal="center" vertical="center"/>
      <protection/>
    </xf>
    <xf numFmtId="2" fontId="8" fillId="0" borderId="0" xfId="16" applyNumberFormat="1" applyFont="1" applyBorder="1" applyAlignment="1">
      <alignment horizontal="center" vertical="center"/>
      <protection/>
    </xf>
    <xf numFmtId="2" fontId="8" fillId="0" borderId="0" xfId="16" applyNumberFormat="1" applyFont="1" applyBorder="1" applyAlignment="1">
      <alignment horizontal="right" vertical="center"/>
      <protection/>
    </xf>
    <xf numFmtId="2" fontId="8" fillId="0" borderId="0" xfId="16" applyNumberFormat="1" applyFont="1" applyBorder="1" applyAlignment="1">
      <alignment vertical="center"/>
      <protection/>
    </xf>
    <xf numFmtId="2" fontId="7" fillId="0" borderId="0" xfId="16" applyNumberFormat="1" applyFont="1" applyBorder="1" applyAlignment="1">
      <alignment horizontal="center" vertical="center"/>
      <protection/>
    </xf>
    <xf numFmtId="4" fontId="6" fillId="0" borderId="0" xfId="59" applyNumberFormat="1" applyFont="1" applyFill="1" applyBorder="1" applyAlignment="1">
      <alignment horizontal="justify"/>
      <protection/>
    </xf>
    <xf numFmtId="4" fontId="3" fillId="0" borderId="0" xfId="59" applyNumberFormat="1" applyFill="1" applyBorder="1" applyAlignment="1">
      <alignment horizontal="justify"/>
      <protection/>
    </xf>
    <xf numFmtId="4" fontId="3" fillId="0" borderId="0" xfId="59" applyNumberFormat="1" applyFill="1" applyBorder="1" applyAlignment="1">
      <alignment horizontal="center"/>
      <protection/>
    </xf>
    <xf numFmtId="4" fontId="3" fillId="0" borderId="0" xfId="59" applyNumberFormat="1" applyFill="1" applyBorder="1" applyAlignment="1">
      <alignment horizontal="center" vertical="center"/>
      <protection/>
    </xf>
    <xf numFmtId="4" fontId="69" fillId="0" borderId="0" xfId="0" applyNumberFormat="1" applyFont="1" applyAlignment="1">
      <alignment/>
    </xf>
    <xf numFmtId="0" fontId="71" fillId="0" borderId="0" xfId="0" applyFont="1" applyBorder="1" applyAlignment="1">
      <alignment horizontal="center"/>
    </xf>
    <xf numFmtId="0" fontId="72" fillId="0" borderId="11" xfId="0" applyFont="1" applyBorder="1" applyAlignment="1">
      <alignment horizontal="left" vertical="center"/>
    </xf>
    <xf numFmtId="49" fontId="3" fillId="0" borderId="18" xfId="0" applyNumberFormat="1" applyFont="1" applyFill="1" applyBorder="1" applyAlignment="1">
      <alignment/>
    </xf>
    <xf numFmtId="0" fontId="69" fillId="0" borderId="19" xfId="0" applyFont="1" applyBorder="1" applyAlignment="1">
      <alignment/>
    </xf>
    <xf numFmtId="0" fontId="69" fillId="0" borderId="20" xfId="0" applyFont="1" applyBorder="1" applyAlignment="1">
      <alignment/>
    </xf>
    <xf numFmtId="0" fontId="69" fillId="0" borderId="21" xfId="0" applyFont="1" applyBorder="1" applyAlignment="1">
      <alignment/>
    </xf>
    <xf numFmtId="0" fontId="69" fillId="0" borderId="17" xfId="0" applyFont="1" applyBorder="1" applyAlignment="1">
      <alignment/>
    </xf>
    <xf numFmtId="0" fontId="68" fillId="34" borderId="22" xfId="0" applyFont="1" applyFill="1" applyBorder="1" applyAlignment="1">
      <alignment vertical="center"/>
    </xf>
    <xf numFmtId="0" fontId="68" fillId="34" borderId="23" xfId="0" applyFont="1" applyFill="1" applyBorder="1" applyAlignment="1">
      <alignment vertical="center"/>
    </xf>
    <xf numFmtId="0" fontId="69" fillId="0" borderId="24" xfId="0" applyFont="1" applyBorder="1" applyAlignment="1">
      <alignment/>
    </xf>
    <xf numFmtId="0" fontId="69" fillId="0" borderId="25" xfId="0" applyFont="1" applyBorder="1" applyAlignment="1">
      <alignment/>
    </xf>
    <xf numFmtId="0" fontId="69" fillId="0" borderId="0" xfId="0" applyFont="1" applyBorder="1" applyAlignment="1">
      <alignment/>
    </xf>
    <xf numFmtId="0" fontId="69" fillId="0" borderId="0" xfId="0" applyFont="1" applyBorder="1" applyAlignment="1">
      <alignment horizontal="center" vertical="center"/>
    </xf>
    <xf numFmtId="0" fontId="69" fillId="0" borderId="23" xfId="0" applyFont="1" applyBorder="1" applyAlignment="1">
      <alignment/>
    </xf>
    <xf numFmtId="0" fontId="69" fillId="34" borderId="0" xfId="0" applyFont="1" applyFill="1" applyBorder="1" applyAlignment="1">
      <alignment horizontal="left"/>
    </xf>
    <xf numFmtId="0" fontId="68" fillId="34" borderId="0" xfId="0" applyFont="1" applyFill="1" applyBorder="1" applyAlignment="1">
      <alignment vertical="center"/>
    </xf>
    <xf numFmtId="4" fontId="68" fillId="34" borderId="0" xfId="0" applyNumberFormat="1" applyFont="1" applyFill="1" applyBorder="1" applyAlignment="1">
      <alignment horizontal="center" vertical="center"/>
    </xf>
    <xf numFmtId="4" fontId="69" fillId="0" borderId="0" xfId="0" applyNumberFormat="1" applyFont="1" applyBorder="1" applyAlignment="1">
      <alignment/>
    </xf>
    <xf numFmtId="4" fontId="69" fillId="0" borderId="23" xfId="0" applyNumberFormat="1" applyFont="1" applyBorder="1" applyAlignment="1">
      <alignment/>
    </xf>
    <xf numFmtId="4" fontId="68" fillId="34" borderId="22" xfId="0" applyNumberFormat="1" applyFont="1" applyFill="1" applyBorder="1" applyAlignment="1">
      <alignment horizontal="center" vertical="center"/>
    </xf>
    <xf numFmtId="0" fontId="69" fillId="34" borderId="22" xfId="0" applyFont="1" applyFill="1" applyBorder="1" applyAlignment="1">
      <alignment horizontal="left"/>
    </xf>
    <xf numFmtId="0" fontId="71" fillId="0" borderId="0" xfId="0" applyFont="1" applyBorder="1" applyAlignment="1">
      <alignment horizontal="center"/>
    </xf>
    <xf numFmtId="0" fontId="70" fillId="0" borderId="17" xfId="0" applyFont="1" applyBorder="1" applyAlignment="1">
      <alignment horizontal="center" vertical="center"/>
    </xf>
    <xf numFmtId="0" fontId="73" fillId="35" borderId="17" xfId="0" applyFont="1" applyFill="1" applyBorder="1" applyAlignment="1">
      <alignment horizontal="right" vertical="center" wrapText="1"/>
    </xf>
    <xf numFmtId="0" fontId="70" fillId="34" borderId="17" xfId="0" applyFont="1" applyFill="1" applyBorder="1" applyAlignment="1">
      <alignment horizontal="center" vertical="center"/>
    </xf>
    <xf numFmtId="0" fontId="70" fillId="34" borderId="17" xfId="68" applyFont="1" applyFill="1" applyBorder="1" applyAlignment="1">
      <alignment horizontal="center" vertical="center"/>
      <protection/>
    </xf>
    <xf numFmtId="0" fontId="69" fillId="0" borderId="17" xfId="0" applyFont="1" applyBorder="1" applyAlignment="1">
      <alignment wrapText="1"/>
    </xf>
    <xf numFmtId="171" fontId="69" fillId="0" borderId="17" xfId="0" applyNumberFormat="1" applyFont="1" applyBorder="1" applyAlignment="1">
      <alignment horizontal="center"/>
    </xf>
    <xf numFmtId="0" fontId="5" fillId="35" borderId="21" xfId="0" applyFont="1" applyFill="1" applyBorder="1" applyAlignment="1">
      <alignment horizontal="center" vertical="center"/>
    </xf>
    <xf numFmtId="0" fontId="68" fillId="2" borderId="21" xfId="0" applyFont="1" applyFill="1" applyBorder="1" applyAlignment="1">
      <alignment horizontal="center" vertical="center"/>
    </xf>
    <xf numFmtId="0" fontId="0" fillId="36" borderId="26" xfId="0" applyFill="1" applyBorder="1" applyAlignment="1">
      <alignment/>
    </xf>
    <xf numFmtId="0" fontId="0" fillId="36" borderId="17" xfId="0" applyFill="1" applyBorder="1" applyAlignment="1">
      <alignment/>
    </xf>
    <xf numFmtId="0" fontId="69" fillId="0" borderId="16" xfId="0" applyFont="1" applyBorder="1" applyAlignment="1">
      <alignment/>
    </xf>
    <xf numFmtId="4" fontId="3" fillId="0" borderId="17" xfId="0" applyNumberFormat="1" applyFont="1" applyFill="1" applyBorder="1" applyAlignment="1">
      <alignment/>
    </xf>
    <xf numFmtId="4" fontId="3" fillId="0" borderId="17" xfId="78" applyNumberFormat="1" applyFont="1" applyFill="1" applyBorder="1" applyAlignment="1">
      <alignment horizontal="left" vertical="center"/>
      <protection/>
    </xf>
    <xf numFmtId="10" fontId="3" fillId="0" borderId="17" xfId="78" applyNumberFormat="1" applyFont="1" applyFill="1" applyBorder="1" applyAlignment="1">
      <alignment horizontal="left" vertical="center"/>
      <protection/>
    </xf>
    <xf numFmtId="49" fontId="3" fillId="0" borderId="17" xfId="78" applyNumberFormat="1" applyFont="1" applyFill="1" applyBorder="1" applyAlignment="1">
      <alignment vertical="center"/>
      <protection/>
    </xf>
    <xf numFmtId="2" fontId="69" fillId="0" borderId="17" xfId="0" applyNumberFormat="1" applyFont="1" applyFill="1" applyBorder="1" applyAlignment="1">
      <alignment horizontal="center" vertical="center"/>
    </xf>
    <xf numFmtId="171" fontId="69" fillId="0" borderId="17" xfId="0" applyNumberFormat="1" applyFont="1" applyFill="1" applyBorder="1" applyAlignment="1">
      <alignment horizontal="center" vertical="center"/>
    </xf>
    <xf numFmtId="4" fontId="6" fillId="35" borderId="0" xfId="0" applyNumberFormat="1" applyFont="1" applyFill="1" applyBorder="1" applyAlignment="1">
      <alignment horizontal="center" vertical="center"/>
    </xf>
    <xf numFmtId="4" fontId="6" fillId="35" borderId="0" xfId="0" applyNumberFormat="1" applyFont="1" applyFill="1" applyBorder="1" applyAlignment="1">
      <alignment vertical="center"/>
    </xf>
    <xf numFmtId="2" fontId="6" fillId="0" borderId="17" xfId="59" applyNumberFormat="1" applyFont="1" applyFill="1" applyBorder="1" applyAlignment="1">
      <alignment horizontal="center"/>
      <protection/>
    </xf>
    <xf numFmtId="2" fontId="4" fillId="35" borderId="17" xfId="59" applyNumberFormat="1" applyFont="1" applyFill="1" applyBorder="1" applyAlignment="1">
      <alignment horizontal="center"/>
      <protection/>
    </xf>
    <xf numFmtId="0" fontId="8" fillId="0" borderId="21" xfId="0" applyFont="1" applyBorder="1" applyAlignment="1">
      <alignment horizontal="center" vertical="center" wrapText="1"/>
    </xf>
    <xf numFmtId="0" fontId="74" fillId="0" borderId="17" xfId="0" applyFont="1" applyBorder="1" applyAlignment="1">
      <alignment horizontal="justify" vertical="center" wrapText="1"/>
    </xf>
    <xf numFmtId="0" fontId="12" fillId="35" borderId="21" xfId="0" applyFont="1" applyFill="1" applyBorder="1" applyAlignment="1">
      <alignment horizontal="center" vertical="center"/>
    </xf>
    <xf numFmtId="0" fontId="6" fillId="0" borderId="21" xfId="0" applyFont="1" applyBorder="1" applyAlignment="1">
      <alignment horizontal="center" vertical="center" wrapText="1"/>
    </xf>
    <xf numFmtId="0" fontId="70" fillId="34" borderId="16" xfId="0" applyFont="1" applyFill="1" applyBorder="1" applyAlignment="1">
      <alignment horizontal="right" vertical="center" wrapText="1"/>
    </xf>
    <xf numFmtId="4" fontId="6" fillId="34" borderId="16" xfId="59" applyNumberFormat="1" applyFont="1" applyFill="1" applyBorder="1" applyAlignment="1">
      <alignment horizontal="center"/>
      <protection/>
    </xf>
    <xf numFmtId="4" fontId="6" fillId="34" borderId="16" xfId="59" applyNumberFormat="1" applyFont="1" applyFill="1" applyBorder="1" applyAlignment="1">
      <alignment horizontal="center" vertical="center"/>
      <protection/>
    </xf>
    <xf numFmtId="4" fontId="6" fillId="0" borderId="26" xfId="59" applyNumberFormat="1" applyFont="1" applyFill="1" applyBorder="1" applyAlignment="1">
      <alignment horizontal="center"/>
      <protection/>
    </xf>
    <xf numFmtId="4" fontId="6" fillId="0" borderId="26" xfId="59" applyNumberFormat="1" applyFont="1" applyFill="1" applyBorder="1" applyAlignment="1">
      <alignment horizontal="center" vertical="center"/>
      <protection/>
    </xf>
    <xf numFmtId="0" fontId="70" fillId="34" borderId="17" xfId="68" applyFont="1" applyFill="1" applyBorder="1" applyAlignment="1">
      <alignment horizontal="right" vertical="center" wrapText="1"/>
      <protection/>
    </xf>
    <xf numFmtId="2" fontId="6" fillId="34" borderId="17" xfId="59" applyNumberFormat="1" applyFont="1" applyFill="1" applyBorder="1" applyAlignment="1">
      <alignment horizontal="center"/>
      <protection/>
    </xf>
    <xf numFmtId="4" fontId="6" fillId="34" borderId="17" xfId="59" applyNumberFormat="1" applyFont="1" applyFill="1" applyBorder="1" applyAlignment="1">
      <alignment horizontal="center"/>
      <protection/>
    </xf>
    <xf numFmtId="0" fontId="70" fillId="35" borderId="17" xfId="68" applyFont="1" applyFill="1" applyBorder="1" applyAlignment="1">
      <alignment horizontal="center" vertical="center"/>
      <protection/>
    </xf>
    <xf numFmtId="0" fontId="70" fillId="35" borderId="17" xfId="0" applyFont="1" applyFill="1" applyBorder="1" applyAlignment="1">
      <alignment horizontal="center" vertical="center"/>
    </xf>
    <xf numFmtId="0" fontId="12" fillId="35" borderId="17" xfId="0" applyFont="1" applyFill="1" applyBorder="1" applyAlignment="1">
      <alignment horizontal="justify" vertical="center"/>
    </xf>
    <xf numFmtId="0" fontId="9" fillId="35" borderId="17" xfId="0" applyNumberFormat="1" applyFont="1" applyFill="1" applyBorder="1" applyAlignment="1" applyProtection="1">
      <alignment/>
      <protection/>
    </xf>
    <xf numFmtId="4" fontId="8" fillId="35" borderId="17" xfId="0" applyNumberFormat="1" applyFont="1" applyFill="1" applyBorder="1" applyAlignment="1">
      <alignment horizontal="center" vertical="center"/>
    </xf>
    <xf numFmtId="0" fontId="68" fillId="2" borderId="17" xfId="0" applyFont="1" applyFill="1" applyBorder="1" applyAlignment="1">
      <alignment/>
    </xf>
    <xf numFmtId="0" fontId="69" fillId="34" borderId="27" xfId="0" applyFont="1" applyFill="1" applyBorder="1" applyAlignment="1">
      <alignment/>
    </xf>
    <xf numFmtId="0" fontId="69" fillId="34" borderId="24" xfId="0" applyFont="1" applyFill="1" applyBorder="1" applyAlignment="1">
      <alignment/>
    </xf>
    <xf numFmtId="0" fontId="69" fillId="34" borderId="23" xfId="0" applyFont="1" applyFill="1" applyBorder="1" applyAlignment="1">
      <alignment/>
    </xf>
    <xf numFmtId="0" fontId="69" fillId="34" borderId="22" xfId="0" applyFont="1" applyFill="1" applyBorder="1" applyAlignment="1">
      <alignment horizontal="center"/>
    </xf>
    <xf numFmtId="0" fontId="69" fillId="0" borderId="17" xfId="0" applyFont="1" applyBorder="1" applyAlignment="1">
      <alignment horizontal="left"/>
    </xf>
    <xf numFmtId="10" fontId="69" fillId="0" borderId="17" xfId="0" applyNumberFormat="1" applyFont="1" applyBorder="1" applyAlignment="1">
      <alignment/>
    </xf>
    <xf numFmtId="0" fontId="69" fillId="0" borderId="17" xfId="0" applyFont="1" applyBorder="1" applyAlignment="1">
      <alignment horizontal="center" vertical="center"/>
    </xf>
    <xf numFmtId="172" fontId="69" fillId="0" borderId="17" xfId="0" applyNumberFormat="1" applyFont="1" applyBorder="1" applyAlignment="1">
      <alignment/>
    </xf>
    <xf numFmtId="171" fontId="69" fillId="0" borderId="17" xfId="0" applyNumberFormat="1" applyFont="1" applyBorder="1" applyAlignment="1">
      <alignment/>
    </xf>
    <xf numFmtId="0" fontId="69" fillId="0" borderId="27" xfId="0" applyFont="1" applyBorder="1" applyAlignment="1">
      <alignment/>
    </xf>
    <xf numFmtId="0" fontId="69" fillId="0" borderId="22" xfId="0" applyFont="1" applyBorder="1" applyAlignment="1">
      <alignment/>
    </xf>
    <xf numFmtId="0" fontId="69" fillId="0" borderId="28" xfId="0" applyFont="1" applyBorder="1" applyAlignment="1">
      <alignment/>
    </xf>
    <xf numFmtId="10" fontId="69" fillId="0" borderId="17" xfId="0" applyNumberFormat="1" applyFont="1" applyBorder="1" applyAlignment="1">
      <alignment horizontal="center" vertical="center"/>
    </xf>
    <xf numFmtId="0" fontId="69" fillId="0" borderId="25" xfId="0" applyFont="1" applyBorder="1" applyAlignment="1">
      <alignment/>
    </xf>
    <xf numFmtId="0" fontId="69" fillId="0" borderId="0" xfId="0" applyFont="1" applyBorder="1" applyAlignment="1">
      <alignment/>
    </xf>
    <xf numFmtId="0" fontId="66" fillId="0" borderId="14" xfId="0" applyFont="1" applyBorder="1" applyAlignment="1">
      <alignment horizontal="center"/>
    </xf>
    <xf numFmtId="49" fontId="2" fillId="0" borderId="29" xfId="78" applyNumberFormat="1" applyFont="1" applyFill="1" applyBorder="1" applyAlignment="1">
      <alignment vertical="center"/>
      <protection/>
    </xf>
    <xf numFmtId="0" fontId="2" fillId="34" borderId="14" xfId="0" applyFont="1" applyFill="1" applyBorder="1" applyAlignment="1">
      <alignment vertical="center"/>
    </xf>
    <xf numFmtId="0" fontId="67" fillId="0" borderId="14" xfId="0" applyFont="1" applyBorder="1" applyAlignment="1">
      <alignment/>
    </xf>
    <xf numFmtId="4" fontId="3" fillId="0" borderId="29" xfId="0" applyNumberFormat="1" applyFont="1" applyFill="1" applyBorder="1" applyAlignment="1">
      <alignment/>
    </xf>
    <xf numFmtId="164" fontId="67" fillId="0" borderId="14" xfId="0" applyNumberFormat="1" applyFont="1" applyFill="1" applyBorder="1" applyAlignment="1">
      <alignment/>
    </xf>
    <xf numFmtId="0" fontId="68" fillId="35" borderId="17" xfId="0" applyFont="1" applyFill="1" applyBorder="1" applyAlignment="1">
      <alignment horizontal="center"/>
    </xf>
    <xf numFmtId="0" fontId="68" fillId="35" borderId="17" xfId="0" applyNumberFormat="1" applyFont="1" applyFill="1" applyBorder="1" applyAlignment="1">
      <alignment horizontal="center"/>
    </xf>
    <xf numFmtId="10" fontId="68" fillId="35" borderId="17" xfId="0" applyNumberFormat="1" applyFont="1" applyFill="1" applyBorder="1" applyAlignment="1">
      <alignment/>
    </xf>
    <xf numFmtId="0" fontId="68" fillId="35" borderId="17" xfId="0" applyFont="1" applyFill="1" applyBorder="1" applyAlignment="1">
      <alignment/>
    </xf>
    <xf numFmtId="172" fontId="68" fillId="35" borderId="17" xfId="0" applyNumberFormat="1" applyFont="1" applyFill="1" applyBorder="1" applyAlignment="1">
      <alignment/>
    </xf>
    <xf numFmtId="10" fontId="68" fillId="35" borderId="17" xfId="0" applyNumberFormat="1" applyFont="1" applyFill="1" applyBorder="1" applyAlignment="1">
      <alignment horizontal="center" vertical="center"/>
    </xf>
    <xf numFmtId="49" fontId="2" fillId="0" borderId="0" xfId="78" applyNumberFormat="1" applyFont="1" applyFill="1" applyBorder="1" applyAlignment="1">
      <alignment vertical="center" wrapText="1"/>
      <protection/>
    </xf>
    <xf numFmtId="174" fontId="6" fillId="0" borderId="17" xfId="59" applyNumberFormat="1" applyFont="1" applyFill="1" applyBorder="1" applyAlignment="1">
      <alignment horizontal="center"/>
      <protection/>
    </xf>
    <xf numFmtId="174" fontId="69" fillId="0" borderId="17" xfId="0" applyNumberFormat="1" applyFont="1" applyBorder="1" applyAlignment="1">
      <alignment/>
    </xf>
    <xf numFmtId="0" fontId="69" fillId="0" borderId="0" xfId="0" applyFont="1" applyBorder="1" applyAlignment="1">
      <alignment horizontal="center"/>
    </xf>
    <xf numFmtId="0" fontId="0" fillId="0" borderId="0" xfId="72">
      <alignment/>
      <protection/>
    </xf>
    <xf numFmtId="0" fontId="38" fillId="37" borderId="19" xfId="72" applyFont="1" applyFill="1" applyBorder="1" applyAlignment="1">
      <alignment horizontal="center" vertical="center"/>
      <protection/>
    </xf>
    <xf numFmtId="0" fontId="38" fillId="37" borderId="17" xfId="72" applyFont="1" applyFill="1" applyBorder="1" applyAlignment="1">
      <alignment horizontal="center" vertical="center"/>
      <protection/>
    </xf>
    <xf numFmtId="4" fontId="38" fillId="37" borderId="17" xfId="72" applyNumberFormat="1" applyFont="1" applyFill="1" applyBorder="1" applyAlignment="1">
      <alignment horizontal="center" vertical="center"/>
      <protection/>
    </xf>
    <xf numFmtId="0" fontId="38" fillId="0" borderId="17" xfId="72" applyFont="1" applyFill="1" applyBorder="1" applyAlignment="1">
      <alignment horizontal="center" vertical="center"/>
      <protection/>
    </xf>
    <xf numFmtId="0" fontId="38" fillId="0" borderId="21" xfId="72" applyFont="1" applyFill="1" applyBorder="1" applyAlignment="1">
      <alignment horizontal="center" vertical="center"/>
      <protection/>
    </xf>
    <xf numFmtId="4" fontId="38" fillId="0" borderId="17" xfId="72" applyNumberFormat="1" applyFont="1" applyFill="1" applyBorder="1" applyAlignment="1">
      <alignment horizontal="center" vertical="center"/>
      <protection/>
    </xf>
    <xf numFmtId="0" fontId="0" fillId="0" borderId="0" xfId="72" applyBorder="1" applyAlignment="1">
      <alignment horizontal="center" vertical="center"/>
      <protection/>
    </xf>
    <xf numFmtId="0" fontId="0" fillId="0" borderId="0" xfId="72" applyBorder="1" applyAlignment="1">
      <alignment vertical="center" wrapText="1"/>
      <protection/>
    </xf>
    <xf numFmtId="167" fontId="0" fillId="0" borderId="0" xfId="72" applyNumberFormat="1" applyBorder="1" applyAlignment="1">
      <alignment horizontal="center" vertical="center"/>
      <protection/>
    </xf>
    <xf numFmtId="0" fontId="38" fillId="0" borderId="24" xfId="72" applyFont="1" applyFill="1" applyBorder="1" applyAlignment="1">
      <alignment horizontal="center" vertical="center" wrapText="1"/>
      <protection/>
    </xf>
    <xf numFmtId="0" fontId="38" fillId="37" borderId="17" xfId="72" applyFont="1" applyFill="1" applyBorder="1" applyAlignment="1">
      <alignment horizontal="center" vertical="center" wrapText="1"/>
      <protection/>
    </xf>
    <xf numFmtId="4" fontId="38" fillId="37" borderId="17" xfId="72" applyNumberFormat="1" applyFont="1" applyFill="1" applyBorder="1" applyAlignment="1">
      <alignment horizontal="center" vertical="center" wrapText="1"/>
      <protection/>
    </xf>
    <xf numFmtId="0" fontId="65" fillId="9" borderId="16" xfId="72" applyFont="1" applyFill="1" applyBorder="1" applyAlignment="1">
      <alignment horizontal="center" vertical="center"/>
      <protection/>
    </xf>
    <xf numFmtId="0" fontId="0" fillId="34" borderId="17" xfId="72" applyFill="1" applyBorder="1" applyAlignment="1">
      <alignment horizontal="center" vertical="center"/>
      <protection/>
    </xf>
    <xf numFmtId="0" fontId="39" fillId="34" borderId="21" xfId="72" applyFont="1" applyFill="1" applyBorder="1" applyAlignment="1">
      <alignment horizontal="center" vertical="center"/>
      <protection/>
    </xf>
    <xf numFmtId="0" fontId="0" fillId="34" borderId="17" xfId="72" applyFill="1" applyBorder="1" applyAlignment="1">
      <alignment wrapText="1"/>
      <protection/>
    </xf>
    <xf numFmtId="4" fontId="39" fillId="0" borderId="17" xfId="72" applyNumberFormat="1" applyFont="1" applyFill="1" applyBorder="1" applyAlignment="1">
      <alignment horizontal="center" vertical="center"/>
      <protection/>
    </xf>
    <xf numFmtId="1" fontId="75" fillId="34" borderId="17" xfId="72" applyNumberFormat="1" applyFont="1" applyFill="1" applyBorder="1" applyAlignment="1">
      <alignment horizontal="center" vertical="center" shrinkToFit="1"/>
      <protection/>
    </xf>
    <xf numFmtId="0" fontId="0" fillId="34" borderId="17" xfId="72" applyFill="1" applyBorder="1" applyAlignment="1">
      <alignment horizontal="center"/>
      <protection/>
    </xf>
    <xf numFmtId="0" fontId="0" fillId="34" borderId="17" xfId="72" applyFill="1" applyBorder="1">
      <alignment/>
      <protection/>
    </xf>
    <xf numFmtId="0" fontId="0" fillId="34" borderId="17" xfId="72" applyFont="1" applyFill="1" applyBorder="1" applyAlignment="1">
      <alignment horizontal="center" vertical="center"/>
      <protection/>
    </xf>
    <xf numFmtId="0" fontId="65" fillId="34" borderId="17" xfId="72" applyFont="1" applyFill="1" applyBorder="1">
      <alignment/>
      <protection/>
    </xf>
    <xf numFmtId="0" fontId="65" fillId="34" borderId="17" xfId="72" applyFont="1" applyFill="1" applyBorder="1" applyAlignment="1">
      <alignment horizontal="center" vertical="center"/>
      <protection/>
    </xf>
    <xf numFmtId="166" fontId="0" fillId="34" borderId="17" xfId="144" applyFont="1" applyFill="1" applyBorder="1" applyAlignment="1">
      <alignment/>
    </xf>
    <xf numFmtId="168" fontId="0" fillId="34" borderId="17" xfId="55" applyFont="1" applyFill="1" applyBorder="1" applyAlignment="1">
      <alignment/>
    </xf>
    <xf numFmtId="178" fontId="3" fillId="34" borderId="17" xfId="144" applyNumberFormat="1" applyFill="1" applyBorder="1" applyAlignment="1">
      <alignment horizontal="center"/>
    </xf>
    <xf numFmtId="175" fontId="3" fillId="34" borderId="17" xfId="55" applyNumberFormat="1" applyFill="1" applyBorder="1" applyAlignment="1">
      <alignment/>
    </xf>
    <xf numFmtId="168" fontId="65" fillId="34" borderId="17" xfId="55" applyFont="1" applyFill="1" applyBorder="1" applyAlignment="1">
      <alignment/>
    </xf>
    <xf numFmtId="0" fontId="14" fillId="0" borderId="19" xfId="0" applyFont="1" applyBorder="1" applyAlignment="1">
      <alignment horizontal="center"/>
    </xf>
    <xf numFmtId="0" fontId="14" fillId="0" borderId="20" xfId="0" applyFont="1" applyBorder="1" applyAlignment="1">
      <alignment horizontal="center"/>
    </xf>
    <xf numFmtId="0" fontId="14" fillId="0" borderId="17" xfId="0" applyFont="1" applyBorder="1" applyAlignment="1">
      <alignment horizontal="center"/>
    </xf>
    <xf numFmtId="0" fontId="0" fillId="0" borderId="25" xfId="0" applyBorder="1" applyAlignment="1">
      <alignment/>
    </xf>
    <xf numFmtId="0" fontId="0" fillId="0" borderId="0" xfId="0" applyBorder="1" applyAlignment="1">
      <alignment/>
    </xf>
    <xf numFmtId="0" fontId="0" fillId="0" borderId="30" xfId="0" applyBorder="1" applyAlignment="1">
      <alignment/>
    </xf>
    <xf numFmtId="0" fontId="15" fillId="0" borderId="31" xfId="0" applyFont="1" applyBorder="1" applyAlignment="1">
      <alignment/>
    </xf>
    <xf numFmtId="0" fontId="15" fillId="0" borderId="14" xfId="0" applyFont="1" applyBorder="1" applyAlignment="1">
      <alignment/>
    </xf>
    <xf numFmtId="0" fontId="15" fillId="0" borderId="32" xfId="0" applyFont="1" applyFill="1" applyBorder="1" applyAlignment="1">
      <alignment horizontal="center"/>
    </xf>
    <xf numFmtId="10" fontId="15" fillId="38" borderId="32" xfId="82" applyNumberFormat="1" applyFont="1" applyFill="1" applyBorder="1" applyAlignment="1" applyProtection="1">
      <alignment/>
      <protection locked="0"/>
    </xf>
    <xf numFmtId="0" fontId="76" fillId="4" borderId="33" xfId="0" applyFont="1" applyFill="1" applyBorder="1" applyAlignment="1">
      <alignment horizontal="center"/>
    </xf>
    <xf numFmtId="0" fontId="15" fillId="0" borderId="34" xfId="0" applyFont="1" applyBorder="1" applyAlignment="1">
      <alignment/>
    </xf>
    <xf numFmtId="0" fontId="15" fillId="0" borderId="10" xfId="0" applyFont="1" applyBorder="1" applyAlignment="1">
      <alignment/>
    </xf>
    <xf numFmtId="0" fontId="15" fillId="0" borderId="35" xfId="0" applyFont="1" applyFill="1" applyBorder="1" applyAlignment="1">
      <alignment horizontal="center"/>
    </xf>
    <xf numFmtId="10" fontId="15" fillId="38" borderId="35" xfId="82" applyNumberFormat="1" applyFont="1" applyFill="1" applyBorder="1" applyAlignment="1" applyProtection="1">
      <alignment/>
      <protection locked="0"/>
    </xf>
    <xf numFmtId="0" fontId="76" fillId="4" borderId="14" xfId="0" applyFont="1" applyFill="1" applyBorder="1" applyAlignment="1">
      <alignment horizontal="center"/>
    </xf>
    <xf numFmtId="0" fontId="65" fillId="4" borderId="14" xfId="0" applyFont="1" applyFill="1" applyBorder="1" applyAlignment="1">
      <alignment/>
    </xf>
    <xf numFmtId="0" fontId="77" fillId="0" borderId="25" xfId="0" applyFont="1" applyBorder="1" applyAlignment="1">
      <alignment horizontal="center"/>
    </xf>
    <xf numFmtId="0" fontId="77" fillId="0" borderId="0" xfId="0" applyFont="1" applyBorder="1" applyAlignment="1">
      <alignment horizontal="center"/>
    </xf>
    <xf numFmtId="0" fontId="76" fillId="39" borderId="0" xfId="0" applyFont="1" applyFill="1" applyBorder="1" applyAlignment="1">
      <alignment horizontal="right" vertical="center"/>
    </xf>
    <xf numFmtId="0" fontId="76" fillId="39" borderId="0" xfId="0" applyFont="1" applyFill="1" applyBorder="1" applyAlignment="1">
      <alignment horizontal="center"/>
    </xf>
    <xf numFmtId="0" fontId="76" fillId="39" borderId="0" xfId="0" applyFont="1" applyFill="1" applyBorder="1" applyAlignment="1">
      <alignment horizontal="left"/>
    </xf>
    <xf numFmtId="0" fontId="65" fillId="39" borderId="0" xfId="0" applyFont="1" applyFill="1" applyBorder="1" applyAlignment="1">
      <alignment/>
    </xf>
    <xf numFmtId="0" fontId="15" fillId="0" borderId="36" xfId="0" applyFont="1" applyBorder="1" applyAlignment="1">
      <alignment/>
    </xf>
    <xf numFmtId="0" fontId="15" fillId="0" borderId="37" xfId="0" applyFont="1" applyBorder="1" applyAlignment="1">
      <alignment/>
    </xf>
    <xf numFmtId="10" fontId="15" fillId="38" borderId="38" xfId="82" applyNumberFormat="1" applyFont="1" applyFill="1" applyBorder="1" applyAlignment="1" applyProtection="1">
      <alignment/>
      <protection locked="0"/>
    </xf>
    <xf numFmtId="0" fontId="76" fillId="39" borderId="0" xfId="0" applyFont="1" applyFill="1" applyBorder="1" applyAlignment="1">
      <alignment vertical="center"/>
    </xf>
    <xf numFmtId="0" fontId="76" fillId="39" borderId="0" xfId="0" applyFont="1" applyFill="1" applyBorder="1" applyAlignment="1">
      <alignment horizontal="right"/>
    </xf>
    <xf numFmtId="1" fontId="76" fillId="39" borderId="0" xfId="0" applyNumberFormat="1" applyFont="1" applyFill="1" applyBorder="1" applyAlignment="1">
      <alignment horizontal="center"/>
    </xf>
    <xf numFmtId="0" fontId="15" fillId="0" borderId="39" xfId="0" applyFont="1" applyBorder="1" applyAlignment="1">
      <alignment/>
    </xf>
    <xf numFmtId="0" fontId="15" fillId="0" borderId="40" xfId="0" applyFont="1" applyBorder="1" applyAlignment="1">
      <alignment/>
    </xf>
    <xf numFmtId="0" fontId="15" fillId="0" borderId="12" xfId="0" applyFont="1" applyFill="1" applyBorder="1" applyAlignment="1">
      <alignment horizontal="center"/>
    </xf>
    <xf numFmtId="0" fontId="76" fillId="0" borderId="25" xfId="0" applyFont="1" applyBorder="1" applyAlignment="1">
      <alignment horizontal="center"/>
    </xf>
    <xf numFmtId="0" fontId="76" fillId="0" borderId="0" xfId="0" applyFont="1" applyBorder="1" applyAlignment="1">
      <alignment horizontal="center"/>
    </xf>
    <xf numFmtId="0" fontId="65" fillId="0" borderId="0" xfId="0" applyFont="1" applyBorder="1" applyAlignment="1">
      <alignment/>
    </xf>
    <xf numFmtId="0" fontId="65" fillId="0" borderId="30" xfId="0" applyFont="1" applyBorder="1" applyAlignment="1">
      <alignment/>
    </xf>
    <xf numFmtId="0" fontId="15" fillId="0" borderId="25" xfId="0" applyFont="1" applyBorder="1" applyAlignment="1">
      <alignment/>
    </xf>
    <xf numFmtId="164" fontId="76" fillId="39" borderId="0" xfId="0" applyNumberFormat="1" applyFont="1" applyFill="1" applyBorder="1" applyAlignment="1">
      <alignment horizontal="center"/>
    </xf>
    <xf numFmtId="10" fontId="15" fillId="0" borderId="35" xfId="82" applyNumberFormat="1" applyFont="1" applyFill="1" applyBorder="1" applyAlignment="1" applyProtection="1">
      <alignment/>
      <protection/>
    </xf>
    <xf numFmtId="0" fontId="15" fillId="0" borderId="41" xfId="0" applyFont="1" applyBorder="1" applyAlignment="1">
      <alignment/>
    </xf>
    <xf numFmtId="0" fontId="15" fillId="0" borderId="0" xfId="0" applyFont="1" applyBorder="1" applyAlignment="1">
      <alignment/>
    </xf>
    <xf numFmtId="0" fontId="15" fillId="0" borderId="42" xfId="0" applyFont="1" applyBorder="1" applyAlignment="1">
      <alignment/>
    </xf>
    <xf numFmtId="10" fontId="15" fillId="0" borderId="38" xfId="82" applyNumberFormat="1" applyFont="1" applyFill="1" applyBorder="1" applyAlignment="1" applyProtection="1">
      <alignment horizontal="right"/>
      <protection/>
    </xf>
    <xf numFmtId="0" fontId="15" fillId="0" borderId="20" xfId="0" applyFont="1" applyBorder="1" applyAlignment="1">
      <alignment/>
    </xf>
    <xf numFmtId="10" fontId="15" fillId="0" borderId="17" xfId="82" applyNumberFormat="1" applyFont="1" applyFill="1" applyBorder="1" applyAlignment="1">
      <alignment/>
    </xf>
    <xf numFmtId="178" fontId="76" fillId="39" borderId="0" xfId="0" applyNumberFormat="1" applyFont="1" applyFill="1" applyBorder="1" applyAlignment="1">
      <alignment horizontal="center"/>
    </xf>
    <xf numFmtId="1" fontId="76" fillId="39" borderId="0" xfId="0" applyNumberFormat="1" applyFont="1" applyFill="1" applyBorder="1" applyAlignment="1">
      <alignment horizontal="left"/>
    </xf>
    <xf numFmtId="0" fontId="16" fillId="0" borderId="19" xfId="0" applyFont="1" applyFill="1" applyBorder="1" applyAlignment="1">
      <alignment/>
    </xf>
    <xf numFmtId="0" fontId="16" fillId="0" borderId="20" xfId="0" applyFont="1" applyFill="1" applyBorder="1" applyAlignment="1">
      <alignment/>
    </xf>
    <xf numFmtId="10" fontId="16" fillId="0" borderId="17" xfId="82" applyNumberFormat="1" applyFont="1" applyFill="1" applyBorder="1" applyAlignment="1">
      <alignment/>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5" fillId="35" borderId="17" xfId="0" applyFont="1" applyFill="1" applyBorder="1" applyAlignment="1">
      <alignment/>
    </xf>
    <xf numFmtId="172" fontId="65" fillId="35" borderId="17" xfId="0" applyNumberFormat="1" applyFont="1" applyFill="1" applyBorder="1" applyAlignment="1">
      <alignment/>
    </xf>
    <xf numFmtId="2" fontId="6" fillId="0" borderId="17" xfId="59" applyNumberFormat="1" applyFont="1" applyFill="1" applyBorder="1">
      <alignment/>
      <protection/>
    </xf>
    <xf numFmtId="2" fontId="6" fillId="0" borderId="17" xfId="59" applyNumberFormat="1" applyFont="1" applyFill="1" applyBorder="1" applyAlignment="1">
      <alignment horizontal="center" vertical="center"/>
      <protection/>
    </xf>
    <xf numFmtId="2" fontId="4" fillId="35" borderId="17" xfId="59" applyNumberFormat="1" applyFont="1" applyFill="1" applyBorder="1" applyAlignment="1">
      <alignment horizontal="center" vertical="center"/>
      <protection/>
    </xf>
    <xf numFmtId="2" fontId="6" fillId="34" borderId="17" xfId="59" applyNumberFormat="1" applyFont="1" applyFill="1" applyBorder="1" applyAlignment="1">
      <alignment horizontal="center" vertical="center"/>
      <protection/>
    </xf>
    <xf numFmtId="175" fontId="3" fillId="34" borderId="17" xfId="56" applyNumberFormat="1" applyFill="1" applyBorder="1" applyAlignment="1">
      <alignment horizontal="center"/>
    </xf>
    <xf numFmtId="2" fontId="65" fillId="2" borderId="0" xfId="0" applyNumberFormat="1" applyFont="1" applyFill="1" applyAlignment="1">
      <alignment/>
    </xf>
    <xf numFmtId="4" fontId="9" fillId="40" borderId="19" xfId="0" applyNumberFormat="1" applyFont="1" applyFill="1" applyBorder="1" applyAlignment="1">
      <alignment horizontal="center" vertical="center" wrapText="1"/>
    </xf>
    <xf numFmtId="4" fontId="9" fillId="40" borderId="20" xfId="0" applyNumberFormat="1" applyFont="1" applyFill="1" applyBorder="1" applyAlignment="1">
      <alignment horizontal="center" vertical="center" wrapText="1"/>
    </xf>
    <xf numFmtId="4" fontId="9" fillId="40" borderId="21" xfId="0" applyNumberFormat="1" applyFont="1" applyFill="1" applyBorder="1" applyAlignment="1">
      <alignment horizontal="center" vertical="center" wrapText="1"/>
    </xf>
    <xf numFmtId="43" fontId="69" fillId="0" borderId="19" xfId="96" applyFont="1" applyFill="1" applyBorder="1" applyAlignment="1">
      <alignment horizontal="center" vertical="center"/>
    </xf>
    <xf numFmtId="43" fontId="69" fillId="0" borderId="21" xfId="96" applyFont="1" applyFill="1" applyBorder="1" applyAlignment="1">
      <alignment horizontal="center" vertical="center"/>
    </xf>
    <xf numFmtId="167" fontId="8" fillId="0" borderId="19" xfId="96" applyNumberFormat="1" applyFont="1" applyFill="1" applyBorder="1" applyAlignment="1">
      <alignment horizontal="center" vertical="center"/>
    </xf>
    <xf numFmtId="167" fontId="8" fillId="0" borderId="21" xfId="96" applyNumberFormat="1" applyFont="1" applyFill="1" applyBorder="1" applyAlignment="1">
      <alignment horizontal="center" vertical="center"/>
    </xf>
    <xf numFmtId="0" fontId="2" fillId="34" borderId="11" xfId="0" applyFont="1" applyFill="1" applyBorder="1" applyAlignment="1">
      <alignment horizontal="right" vertical="center"/>
    </xf>
    <xf numFmtId="0" fontId="68" fillId="34" borderId="22" xfId="0" applyFont="1" applyFill="1" applyBorder="1" applyAlignment="1">
      <alignment horizontal="center" vertical="center" wrapText="1"/>
    </xf>
    <xf numFmtId="0" fontId="68" fillId="34" borderId="23" xfId="0" applyFont="1" applyFill="1" applyBorder="1" applyAlignment="1">
      <alignment horizontal="center" vertical="center" wrapText="1"/>
    </xf>
    <xf numFmtId="167" fontId="2" fillId="0" borderId="11" xfId="0" applyNumberFormat="1" applyFont="1" applyBorder="1" applyAlignment="1">
      <alignment horizontal="right" vertical="center"/>
    </xf>
    <xf numFmtId="44" fontId="2" fillId="0" borderId="11" xfId="0" applyNumberFormat="1" applyFont="1" applyBorder="1" applyAlignment="1">
      <alignment horizontal="right" vertical="center"/>
    </xf>
    <xf numFmtId="4" fontId="68" fillId="2" borderId="19" xfId="0" applyNumberFormat="1" applyFont="1" applyFill="1" applyBorder="1" applyAlignment="1">
      <alignment horizontal="center" vertical="center"/>
    </xf>
    <xf numFmtId="4" fontId="68" fillId="2" borderId="20" xfId="0" applyNumberFormat="1" applyFont="1" applyFill="1" applyBorder="1" applyAlignment="1">
      <alignment horizontal="center" vertical="center"/>
    </xf>
    <xf numFmtId="4" fontId="68" fillId="2" borderId="21" xfId="0" applyNumberFormat="1" applyFont="1" applyFill="1" applyBorder="1" applyAlignment="1">
      <alignment horizontal="center" vertical="center"/>
    </xf>
    <xf numFmtId="165" fontId="5" fillId="33" borderId="17" xfId="67" applyNumberFormat="1" applyFont="1" applyFill="1" applyBorder="1" applyAlignment="1" applyProtection="1">
      <alignment horizontal="center" vertical="center" wrapText="1"/>
      <protection/>
    </xf>
    <xf numFmtId="165" fontId="5" fillId="33" borderId="16" xfId="67" applyNumberFormat="1" applyFont="1" applyFill="1" applyBorder="1" applyAlignment="1" applyProtection="1">
      <alignment horizontal="center" vertical="center" wrapText="1"/>
      <protection/>
    </xf>
    <xf numFmtId="0" fontId="4" fillId="33" borderId="21" xfId="67" applyFont="1" applyFill="1" applyBorder="1" applyAlignment="1">
      <alignment horizontal="center"/>
      <protection/>
    </xf>
    <xf numFmtId="0" fontId="4" fillId="33" borderId="17" xfId="67" applyFont="1" applyFill="1" applyBorder="1" applyAlignment="1">
      <alignment horizontal="center"/>
      <protection/>
    </xf>
    <xf numFmtId="0" fontId="4" fillId="33" borderId="17" xfId="67" applyFont="1" applyFill="1" applyBorder="1" applyAlignment="1">
      <alignment horizontal="center" vertical="center"/>
      <protection/>
    </xf>
    <xf numFmtId="0" fontId="4" fillId="33" borderId="23" xfId="67" applyFont="1" applyFill="1" applyBorder="1" applyAlignment="1">
      <alignment horizontal="center"/>
      <protection/>
    </xf>
    <xf numFmtId="0" fontId="4" fillId="33" borderId="43" xfId="67" applyFont="1" applyFill="1" applyBorder="1" applyAlignment="1">
      <alignment horizontal="center"/>
      <protection/>
    </xf>
    <xf numFmtId="0" fontId="2" fillId="0" borderId="17" xfId="0" applyFont="1" applyBorder="1" applyAlignment="1">
      <alignment horizontal="center" vertical="center"/>
    </xf>
    <xf numFmtId="4" fontId="68" fillId="34" borderId="22" xfId="0" applyNumberFormat="1" applyFont="1" applyFill="1" applyBorder="1" applyAlignment="1">
      <alignment horizontal="center" vertical="center" wrapText="1"/>
    </xf>
    <xf numFmtId="4" fontId="68" fillId="34" borderId="23" xfId="0" applyNumberFormat="1" applyFont="1" applyFill="1" applyBorder="1" applyAlignment="1">
      <alignment horizontal="center" vertical="center" wrapText="1"/>
    </xf>
    <xf numFmtId="167" fontId="7" fillId="35" borderId="19" xfId="0" applyNumberFormat="1" applyFont="1" applyFill="1" applyBorder="1" applyAlignment="1">
      <alignment horizontal="center" vertical="center"/>
    </xf>
    <xf numFmtId="167" fontId="7" fillId="35" borderId="21" xfId="0" applyNumberFormat="1" applyFont="1" applyFill="1" applyBorder="1" applyAlignment="1">
      <alignment horizontal="center" vertical="center"/>
    </xf>
    <xf numFmtId="0" fontId="4" fillId="33" borderId="16" xfId="67" applyFont="1" applyFill="1" applyBorder="1" applyAlignment="1">
      <alignment horizontal="center" vertical="center" wrapText="1"/>
      <protection/>
    </xf>
    <xf numFmtId="0" fontId="4" fillId="33" borderId="26" xfId="67" applyFont="1" applyFill="1" applyBorder="1" applyAlignment="1">
      <alignment horizontal="center" vertical="center" wrapText="1"/>
      <protection/>
    </xf>
    <xf numFmtId="167" fontId="7" fillId="2" borderId="19" xfId="96" applyNumberFormat="1" applyFont="1" applyFill="1" applyBorder="1" applyAlignment="1">
      <alignment horizontal="center" vertical="center"/>
    </xf>
    <xf numFmtId="167" fontId="7" fillId="2" borderId="21" xfId="96" applyNumberFormat="1" applyFont="1" applyFill="1" applyBorder="1" applyAlignment="1">
      <alignment horizontal="center" vertical="center"/>
    </xf>
    <xf numFmtId="14" fontId="2" fillId="0" borderId="20" xfId="78" applyNumberFormat="1" applyFont="1" applyFill="1" applyBorder="1" applyAlignment="1">
      <alignment horizontal="right" vertical="center"/>
      <protection/>
    </xf>
    <xf numFmtId="14" fontId="2" fillId="0" borderId="21" xfId="78" applyNumberFormat="1" applyFont="1" applyFill="1" applyBorder="1" applyAlignment="1">
      <alignment horizontal="right" vertical="center"/>
      <protection/>
    </xf>
    <xf numFmtId="0" fontId="2" fillId="0" borderId="14" xfId="0" applyFont="1" applyBorder="1" applyAlignment="1">
      <alignment horizontal="right" vertical="center"/>
    </xf>
    <xf numFmtId="167" fontId="2" fillId="0" borderId="14" xfId="0" applyNumberFormat="1" applyFont="1" applyBorder="1" applyAlignment="1">
      <alignment horizontal="right" vertical="center"/>
    </xf>
    <xf numFmtId="44" fontId="2" fillId="0" borderId="14" xfId="0" applyNumberFormat="1" applyFont="1" applyBorder="1" applyAlignment="1">
      <alignment horizontal="right" vertical="center"/>
    </xf>
    <xf numFmtId="0" fontId="2" fillId="0" borderId="10" xfId="0" applyFont="1" applyBorder="1" applyAlignment="1">
      <alignment horizontal="right" vertical="center"/>
    </xf>
    <xf numFmtId="167" fontId="2" fillId="0" borderId="10" xfId="0" applyNumberFormat="1" applyFont="1" applyBorder="1" applyAlignment="1">
      <alignment horizontal="right" vertical="center"/>
    </xf>
    <xf numFmtId="44" fontId="2" fillId="0" borderId="10" xfId="0" applyNumberFormat="1" applyFont="1" applyBorder="1" applyAlignment="1">
      <alignment horizontal="right" vertical="center"/>
    </xf>
    <xf numFmtId="0" fontId="65" fillId="36" borderId="16" xfId="0" applyFont="1" applyFill="1" applyBorder="1" applyAlignment="1">
      <alignment horizontal="center"/>
    </xf>
    <xf numFmtId="0" fontId="65" fillId="36" borderId="26" xfId="0" applyFont="1" applyFill="1" applyBorder="1" applyAlignment="1">
      <alignment horizontal="center"/>
    </xf>
    <xf numFmtId="0" fontId="71" fillId="0" borderId="22" xfId="0" applyFont="1" applyBorder="1" applyAlignment="1">
      <alignment horizontal="center"/>
    </xf>
    <xf numFmtId="0" fontId="71" fillId="0" borderId="0" xfId="0" applyFont="1" applyBorder="1" applyAlignment="1">
      <alignment horizontal="center"/>
    </xf>
    <xf numFmtId="167" fontId="2" fillId="0" borderId="19" xfId="0" applyNumberFormat="1" applyFont="1" applyBorder="1" applyAlignment="1">
      <alignment horizontal="right" vertical="center"/>
    </xf>
    <xf numFmtId="44" fontId="2" fillId="0" borderId="21" xfId="0" applyNumberFormat="1" applyFont="1" applyBorder="1" applyAlignment="1">
      <alignment horizontal="right" vertical="center"/>
    </xf>
    <xf numFmtId="49" fontId="2" fillId="0" borderId="44" xfId="78" applyNumberFormat="1" applyFont="1" applyFill="1" applyBorder="1" applyAlignment="1">
      <alignment horizontal="center" vertical="center"/>
      <protection/>
    </xf>
    <xf numFmtId="49" fontId="2" fillId="0" borderId="20" xfId="78" applyNumberFormat="1" applyFont="1" applyFill="1" applyBorder="1" applyAlignment="1">
      <alignment horizontal="center" vertical="center"/>
      <protection/>
    </xf>
    <xf numFmtId="4" fontId="2" fillId="0" borderId="17" xfId="78" applyNumberFormat="1" applyFont="1" applyFill="1" applyBorder="1" applyAlignment="1">
      <alignment horizontal="center" vertical="center"/>
      <protection/>
    </xf>
    <xf numFmtId="49" fontId="2" fillId="0" borderId="21" xfId="78" applyNumberFormat="1" applyFont="1" applyFill="1" applyBorder="1" applyAlignment="1">
      <alignment horizontal="center" vertical="center"/>
      <protection/>
    </xf>
    <xf numFmtId="49" fontId="2" fillId="0" borderId="17" xfId="78" applyNumberFormat="1" applyFont="1" applyFill="1" applyBorder="1" applyAlignment="1">
      <alignment horizontal="left" vertical="top" wrapText="1"/>
      <protection/>
    </xf>
    <xf numFmtId="4" fontId="8" fillId="35" borderId="19" xfId="0" applyNumberFormat="1" applyFont="1" applyFill="1" applyBorder="1" applyAlignment="1">
      <alignment horizontal="center" vertical="center"/>
    </xf>
    <xf numFmtId="4" fontId="8" fillId="35" borderId="20" xfId="0" applyNumberFormat="1" applyFont="1" applyFill="1" applyBorder="1" applyAlignment="1">
      <alignment horizontal="center" vertical="center"/>
    </xf>
    <xf numFmtId="4" fontId="8" fillId="35" borderId="21" xfId="0" applyNumberFormat="1" applyFont="1" applyFill="1" applyBorder="1" applyAlignment="1">
      <alignment horizontal="center" vertical="center"/>
    </xf>
    <xf numFmtId="165" fontId="5" fillId="33" borderId="45" xfId="67" applyNumberFormat="1" applyFont="1" applyFill="1" applyBorder="1" applyAlignment="1" applyProtection="1">
      <alignment horizontal="center" vertical="center"/>
      <protection/>
    </xf>
    <xf numFmtId="165" fontId="5" fillId="33" borderId="46" xfId="67" applyNumberFormat="1" applyFont="1" applyFill="1" applyBorder="1" applyAlignment="1" applyProtection="1">
      <alignment horizontal="center" vertical="center"/>
      <protection/>
    </xf>
    <xf numFmtId="166" fontId="5" fillId="33" borderId="27" xfId="145" applyFont="1" applyFill="1" applyBorder="1" applyAlignment="1" applyProtection="1">
      <alignment horizontal="center" vertical="center" wrapText="1"/>
      <protection/>
    </xf>
    <xf numFmtId="166" fontId="5" fillId="33" borderId="28" xfId="145" applyFont="1" applyFill="1" applyBorder="1" applyAlignment="1" applyProtection="1">
      <alignment horizontal="center" vertical="center" wrapText="1"/>
      <protection/>
    </xf>
    <xf numFmtId="166" fontId="5" fillId="33" borderId="25" xfId="145" applyFont="1" applyFill="1" applyBorder="1" applyAlignment="1" applyProtection="1">
      <alignment horizontal="center" vertical="center" wrapText="1"/>
      <protection/>
    </xf>
    <xf numFmtId="166" fontId="5" fillId="33" borderId="47" xfId="145" applyFont="1" applyFill="1" applyBorder="1" applyAlignment="1" applyProtection="1">
      <alignment horizontal="center" vertical="center" wrapText="1"/>
      <protection/>
    </xf>
    <xf numFmtId="166" fontId="5" fillId="33" borderId="24" xfId="145" applyFont="1" applyFill="1" applyBorder="1" applyAlignment="1" applyProtection="1">
      <alignment horizontal="center" vertical="center" wrapText="1"/>
      <protection/>
    </xf>
    <xf numFmtId="166" fontId="5" fillId="33" borderId="43" xfId="145" applyFont="1" applyFill="1" applyBorder="1" applyAlignment="1" applyProtection="1">
      <alignment horizontal="center" vertical="center" wrapText="1"/>
      <protection/>
    </xf>
    <xf numFmtId="171" fontId="69" fillId="0" borderId="19" xfId="0" applyNumberFormat="1" applyFont="1" applyBorder="1" applyAlignment="1">
      <alignment horizontal="center"/>
    </xf>
    <xf numFmtId="171" fontId="69" fillId="0" borderId="20" xfId="0" applyNumberFormat="1" applyFont="1" applyBorder="1" applyAlignment="1">
      <alignment horizontal="center"/>
    </xf>
    <xf numFmtId="171" fontId="69" fillId="0" borderId="21" xfId="0" applyNumberFormat="1" applyFont="1" applyBorder="1" applyAlignment="1">
      <alignment horizontal="center"/>
    </xf>
    <xf numFmtId="165" fontId="5" fillId="33" borderId="27" xfId="67" applyNumberFormat="1" applyFont="1" applyFill="1" applyBorder="1" applyAlignment="1" applyProtection="1">
      <alignment horizontal="center" vertical="center" wrapText="1"/>
      <protection/>
    </xf>
    <xf numFmtId="165" fontId="5" fillId="33" borderId="28" xfId="67" applyNumberFormat="1" applyFont="1" applyFill="1" applyBorder="1" applyAlignment="1" applyProtection="1">
      <alignment horizontal="center" vertical="center" wrapText="1"/>
      <protection/>
    </xf>
    <xf numFmtId="165" fontId="5" fillId="33" borderId="25" xfId="67" applyNumberFormat="1" applyFont="1" applyFill="1" applyBorder="1" applyAlignment="1" applyProtection="1">
      <alignment horizontal="center" vertical="center" wrapText="1"/>
      <protection/>
    </xf>
    <xf numFmtId="165" fontId="5" fillId="33" borderId="47" xfId="67" applyNumberFormat="1" applyFont="1" applyFill="1" applyBorder="1" applyAlignment="1" applyProtection="1">
      <alignment horizontal="center" vertical="center" wrapText="1"/>
      <protection/>
    </xf>
    <xf numFmtId="165" fontId="5" fillId="33" borderId="24" xfId="67" applyNumberFormat="1" applyFont="1" applyFill="1" applyBorder="1" applyAlignment="1" applyProtection="1">
      <alignment horizontal="center" vertical="center" wrapText="1"/>
      <protection/>
    </xf>
    <xf numFmtId="165" fontId="5" fillId="33" borderId="43" xfId="67" applyNumberFormat="1" applyFont="1" applyFill="1" applyBorder="1" applyAlignment="1" applyProtection="1">
      <alignment horizontal="center" vertical="center" wrapText="1"/>
      <protection/>
    </xf>
    <xf numFmtId="49" fontId="2" fillId="0" borderId="14" xfId="78" applyNumberFormat="1" applyFont="1" applyFill="1" applyBorder="1" applyAlignment="1">
      <alignment horizontal="left" vertical="center"/>
      <protection/>
    </xf>
    <xf numFmtId="0" fontId="2" fillId="0" borderId="37" xfId="0" applyFont="1" applyBorder="1" applyAlignment="1">
      <alignment horizontal="left" vertical="center"/>
    </xf>
    <xf numFmtId="0" fontId="71" fillId="0" borderId="19" xfId="0" applyFont="1" applyBorder="1" applyAlignment="1">
      <alignment horizontal="center"/>
    </xf>
    <xf numFmtId="0" fontId="71" fillId="0" borderId="20" xfId="0" applyFont="1" applyBorder="1" applyAlignment="1">
      <alignment horizontal="center"/>
    </xf>
    <xf numFmtId="0" fontId="4" fillId="33" borderId="45" xfId="67" applyFont="1" applyFill="1" applyBorder="1" applyAlignment="1">
      <alignment horizontal="center"/>
      <protection/>
    </xf>
    <xf numFmtId="0" fontId="4" fillId="33" borderId="46" xfId="67" applyFont="1" applyFill="1" applyBorder="1" applyAlignment="1">
      <alignment horizontal="center"/>
      <protection/>
    </xf>
    <xf numFmtId="0" fontId="4" fillId="33" borderId="48" xfId="67" applyFont="1" applyFill="1" applyBorder="1" applyAlignment="1">
      <alignment horizontal="center"/>
      <protection/>
    </xf>
    <xf numFmtId="0" fontId="4" fillId="33" borderId="19" xfId="67" applyFont="1" applyFill="1" applyBorder="1" applyAlignment="1" quotePrefix="1">
      <alignment horizontal="center"/>
      <protection/>
    </xf>
    <xf numFmtId="0" fontId="4" fillId="33" borderId="20" xfId="67" applyFont="1" applyFill="1" applyBorder="1" applyAlignment="1" quotePrefix="1">
      <alignment horizontal="center"/>
      <protection/>
    </xf>
    <xf numFmtId="0" fontId="4" fillId="33" borderId="21" xfId="67" applyFont="1" applyFill="1" applyBorder="1" applyAlignment="1" quotePrefix="1">
      <alignment horizontal="center"/>
      <protection/>
    </xf>
    <xf numFmtId="2" fontId="7" fillId="0" borderId="0" xfId="16" applyNumberFormat="1" applyFont="1" applyBorder="1" applyAlignment="1">
      <alignment horizontal="center" vertical="center"/>
      <protection/>
    </xf>
    <xf numFmtId="2" fontId="8" fillId="0" borderId="0" xfId="16" applyNumberFormat="1" applyFont="1" applyBorder="1" applyAlignment="1">
      <alignment horizontal="center" vertical="center"/>
      <protection/>
    </xf>
    <xf numFmtId="0" fontId="5" fillId="35" borderId="17" xfId="68" applyFont="1" applyFill="1" applyBorder="1" applyAlignment="1">
      <alignment horizontal="left" vertical="center"/>
      <protection/>
    </xf>
    <xf numFmtId="4" fontId="11" fillId="0" borderId="19" xfId="79" applyNumberFormat="1" applyFont="1" applyFill="1" applyBorder="1" applyAlignment="1">
      <alignment horizontal="center" vertical="center"/>
      <protection/>
    </xf>
    <xf numFmtId="4" fontId="11" fillId="0" borderId="22" xfId="79" applyNumberFormat="1" applyFont="1" applyFill="1" applyBorder="1" applyAlignment="1">
      <alignment horizontal="center" vertical="center"/>
      <protection/>
    </xf>
    <xf numFmtId="4" fontId="11" fillId="0" borderId="28" xfId="79" applyNumberFormat="1" applyFont="1" applyFill="1" applyBorder="1" applyAlignment="1">
      <alignment horizontal="center" vertical="center"/>
      <protection/>
    </xf>
    <xf numFmtId="49" fontId="2" fillId="0" borderId="17" xfId="78" applyNumberFormat="1" applyFont="1" applyFill="1" applyBorder="1" applyAlignment="1">
      <alignment horizontal="center" vertical="center" wrapText="1"/>
      <protection/>
    </xf>
    <xf numFmtId="4" fontId="4" fillId="0" borderId="17" xfId="79" applyNumberFormat="1" applyFont="1" applyFill="1" applyBorder="1" applyAlignment="1">
      <alignment horizontal="center" vertical="center"/>
      <protection/>
    </xf>
    <xf numFmtId="4" fontId="4" fillId="0" borderId="26" xfId="79" applyNumberFormat="1" applyFont="1" applyFill="1" applyBorder="1" applyAlignment="1">
      <alignment horizontal="center" vertical="center"/>
      <protection/>
    </xf>
    <xf numFmtId="0" fontId="5" fillId="35" borderId="17" xfId="0" applyFont="1" applyFill="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9" fillId="0" borderId="19" xfId="0" applyFont="1" applyBorder="1" applyAlignment="1">
      <alignment horizontal="center"/>
    </xf>
    <xf numFmtId="0" fontId="69" fillId="0" borderId="20" xfId="0" applyFont="1" applyBorder="1" applyAlignment="1">
      <alignment horizontal="center"/>
    </xf>
    <xf numFmtId="0" fontId="69" fillId="0" borderId="21" xfId="0" applyFont="1" applyBorder="1" applyAlignment="1">
      <alignment horizontal="center"/>
    </xf>
    <xf numFmtId="0" fontId="69" fillId="0" borderId="19" xfId="0" applyFont="1" applyBorder="1" applyAlignment="1">
      <alignment horizontal="left"/>
    </xf>
    <xf numFmtId="0" fontId="69" fillId="0" borderId="20" xfId="0" applyFont="1" applyBorder="1" applyAlignment="1">
      <alignment horizontal="left"/>
    </xf>
    <xf numFmtId="0" fontId="69" fillId="0" borderId="21" xfId="0" applyFont="1" applyBorder="1" applyAlignment="1">
      <alignment horizontal="left"/>
    </xf>
    <xf numFmtId="0" fontId="68" fillId="35" borderId="16" xfId="0" applyFont="1" applyFill="1" applyBorder="1" applyAlignment="1">
      <alignment horizontal="center"/>
    </xf>
    <xf numFmtId="0" fontId="68" fillId="35" borderId="26" xfId="0" applyFont="1" applyFill="1" applyBorder="1" applyAlignment="1">
      <alignment horizontal="center"/>
    </xf>
    <xf numFmtId="0" fontId="68" fillId="35" borderId="27" xfId="0" applyFont="1" applyFill="1" applyBorder="1" applyAlignment="1">
      <alignment horizontal="center"/>
    </xf>
    <xf numFmtId="0" fontId="68" fillId="35" borderId="22" xfId="0" applyFont="1" applyFill="1" applyBorder="1" applyAlignment="1">
      <alignment horizontal="center"/>
    </xf>
    <xf numFmtId="0" fontId="68" fillId="35" borderId="28" xfId="0" applyFont="1" applyFill="1" applyBorder="1" applyAlignment="1">
      <alignment horizontal="center"/>
    </xf>
    <xf numFmtId="0" fontId="68" fillId="35" borderId="24" xfId="0" applyFont="1" applyFill="1" applyBorder="1" applyAlignment="1">
      <alignment horizontal="center"/>
    </xf>
    <xf numFmtId="0" fontId="68" fillId="35" borderId="23" xfId="0" applyFont="1" applyFill="1" applyBorder="1" applyAlignment="1">
      <alignment horizontal="center"/>
    </xf>
    <xf numFmtId="0" fontId="68" fillId="35" borderId="43" xfId="0" applyFont="1" applyFill="1" applyBorder="1" applyAlignment="1">
      <alignment horizontal="center"/>
    </xf>
    <xf numFmtId="172" fontId="69" fillId="0" borderId="19" xfId="0" applyNumberFormat="1" applyFont="1" applyBorder="1" applyAlignment="1">
      <alignment horizontal="center"/>
    </xf>
    <xf numFmtId="172" fontId="69" fillId="0" borderId="21" xfId="0" applyNumberFormat="1" applyFont="1" applyBorder="1" applyAlignment="1">
      <alignment horizontal="center"/>
    </xf>
    <xf numFmtId="10" fontId="69" fillId="0" borderId="19" xfId="0" applyNumberFormat="1" applyFont="1" applyBorder="1" applyAlignment="1">
      <alignment horizontal="center"/>
    </xf>
    <xf numFmtId="10" fontId="69" fillId="0" borderId="21" xfId="0" applyNumberFormat="1" applyFont="1" applyBorder="1" applyAlignment="1">
      <alignment horizontal="center"/>
    </xf>
    <xf numFmtId="167" fontId="69" fillId="0" borderId="19" xfId="0" applyNumberFormat="1" applyFont="1" applyBorder="1" applyAlignment="1">
      <alignment horizontal="center"/>
    </xf>
    <xf numFmtId="167" fontId="69" fillId="0" borderId="21" xfId="0" applyNumberFormat="1" applyFont="1" applyBorder="1" applyAlignment="1">
      <alignment horizontal="center"/>
    </xf>
    <xf numFmtId="0" fontId="68" fillId="35" borderId="19" xfId="0" applyFont="1" applyFill="1" applyBorder="1" applyAlignment="1">
      <alignment horizontal="center"/>
    </xf>
    <xf numFmtId="0" fontId="68" fillId="35" borderId="20" xfId="0" applyFont="1" applyFill="1" applyBorder="1" applyAlignment="1">
      <alignment horizontal="center"/>
    </xf>
    <xf numFmtId="0" fontId="68" fillId="35" borderId="21" xfId="0" applyFont="1" applyFill="1" applyBorder="1" applyAlignment="1">
      <alignment horizontal="center"/>
    </xf>
    <xf numFmtId="172" fontId="68" fillId="35" borderId="19" xfId="0" applyNumberFormat="1" applyFont="1" applyFill="1" applyBorder="1" applyAlignment="1">
      <alignment horizontal="center"/>
    </xf>
    <xf numFmtId="172" fontId="68" fillId="35" borderId="21" xfId="0" applyNumberFormat="1" applyFont="1" applyFill="1" applyBorder="1" applyAlignment="1">
      <alignment horizontal="center"/>
    </xf>
    <xf numFmtId="10" fontId="68" fillId="35" borderId="19" xfId="0" applyNumberFormat="1" applyFont="1" applyFill="1" applyBorder="1" applyAlignment="1">
      <alignment horizontal="center"/>
    </xf>
    <xf numFmtId="10" fontId="68" fillId="35" borderId="21" xfId="0" applyNumberFormat="1" applyFont="1" applyFill="1" applyBorder="1" applyAlignment="1">
      <alignment horizontal="center"/>
    </xf>
    <xf numFmtId="0" fontId="69" fillId="0" borderId="0" xfId="0" applyFont="1" applyBorder="1" applyAlignment="1">
      <alignment horizontal="center"/>
    </xf>
    <xf numFmtId="0" fontId="69" fillId="0" borderId="47" xfId="0" applyFont="1" applyBorder="1" applyAlignment="1">
      <alignment horizontal="center"/>
    </xf>
    <xf numFmtId="0" fontId="0" fillId="0" borderId="17" xfId="0" applyBorder="1" applyAlignment="1">
      <alignment horizontal="center"/>
    </xf>
    <xf numFmtId="0" fontId="65" fillId="9" borderId="27" xfId="72" applyFont="1" applyFill="1" applyBorder="1" applyAlignment="1">
      <alignment horizontal="center" vertical="center"/>
      <protection/>
    </xf>
    <xf numFmtId="0" fontId="65" fillId="9" borderId="22" xfId="72" applyFont="1" applyFill="1" applyBorder="1" applyAlignment="1">
      <alignment horizontal="center" vertical="center"/>
      <protection/>
    </xf>
    <xf numFmtId="0" fontId="65" fillId="34" borderId="17" xfId="72" applyFont="1" applyFill="1" applyBorder="1" applyAlignment="1">
      <alignment horizontal="center"/>
      <protection/>
    </xf>
    <xf numFmtId="0" fontId="0" fillId="0" borderId="49" xfId="72" applyBorder="1" applyAlignment="1">
      <alignment horizontal="center" wrapText="1"/>
      <protection/>
    </xf>
    <xf numFmtId="0" fontId="0" fillId="0" borderId="50" xfId="72" applyBorder="1" applyAlignment="1">
      <alignment horizontal="center" wrapText="1"/>
      <protection/>
    </xf>
    <xf numFmtId="0" fontId="0" fillId="0" borderId="51" xfId="72" applyBorder="1" applyAlignment="1">
      <alignment horizontal="center" wrapText="1"/>
      <protection/>
    </xf>
    <xf numFmtId="0" fontId="0" fillId="41" borderId="0" xfId="72" applyFill="1" applyBorder="1" applyAlignment="1">
      <alignment horizontal="center" wrapText="1"/>
      <protection/>
    </xf>
    <xf numFmtId="0" fontId="38" fillId="37" borderId="17" xfId="72" applyFont="1" applyFill="1" applyBorder="1" applyAlignment="1">
      <alignment horizontal="center" vertical="center"/>
      <protection/>
    </xf>
    <xf numFmtId="0" fontId="38" fillId="0" borderId="24" xfId="72" applyFont="1" applyFill="1" applyBorder="1" applyAlignment="1">
      <alignment horizontal="center" vertical="center" wrapText="1"/>
      <protection/>
    </xf>
    <xf numFmtId="0" fontId="38" fillId="0" borderId="23" xfId="72" applyFont="1" applyFill="1" applyBorder="1" applyAlignment="1">
      <alignment horizontal="center" vertical="center" wrapText="1"/>
      <protection/>
    </xf>
    <xf numFmtId="0" fontId="38" fillId="0" borderId="43" xfId="72" applyFont="1" applyFill="1" applyBorder="1" applyAlignment="1">
      <alignment horizontal="center" vertical="center" wrapText="1"/>
      <protection/>
    </xf>
    <xf numFmtId="0" fontId="38" fillId="0" borderId="20" xfId="72" applyFont="1" applyFill="1" applyBorder="1" applyAlignment="1">
      <alignment horizontal="center" vertical="center" wrapText="1"/>
      <protection/>
    </xf>
    <xf numFmtId="0" fontId="38" fillId="0" borderId="17" xfId="72" applyFont="1" applyFill="1" applyBorder="1" applyAlignment="1">
      <alignment horizontal="center" vertical="center" wrapText="1"/>
      <protection/>
    </xf>
    <xf numFmtId="0" fontId="0" fillId="0" borderId="52" xfId="72" applyFont="1" applyBorder="1" applyAlignment="1">
      <alignment horizontal="center" vertical="center" wrapText="1"/>
      <protection/>
    </xf>
    <xf numFmtId="0" fontId="0" fillId="0" borderId="0" xfId="72" applyBorder="1" applyAlignment="1">
      <alignment horizontal="center" vertical="center" wrapText="1"/>
      <protection/>
    </xf>
    <xf numFmtId="0" fontId="0" fillId="0" borderId="53" xfId="72" applyBorder="1" applyAlignment="1">
      <alignment horizontal="center" vertical="center" wrapText="1"/>
      <protection/>
    </xf>
    <xf numFmtId="0" fontId="0" fillId="0" borderId="52" xfId="72" applyBorder="1" applyAlignment="1">
      <alignment horizontal="center" vertical="center" wrapText="1"/>
      <protection/>
    </xf>
    <xf numFmtId="0" fontId="0" fillId="0" borderId="49" xfId="72" applyBorder="1" applyAlignment="1">
      <alignment horizontal="center" vertical="center" wrapText="1"/>
      <protection/>
    </xf>
    <xf numFmtId="0" fontId="0" fillId="0" borderId="50" xfId="72" applyBorder="1" applyAlignment="1">
      <alignment horizontal="center" vertical="center" wrapText="1"/>
      <protection/>
    </xf>
    <xf numFmtId="0" fontId="0" fillId="0" borderId="51" xfId="72" applyBorder="1" applyAlignment="1">
      <alignment horizontal="center" vertical="center" wrapText="1"/>
      <protection/>
    </xf>
    <xf numFmtId="0" fontId="0" fillId="0" borderId="49" xfId="72" applyBorder="1" applyAlignment="1">
      <alignment horizontal="center"/>
      <protection/>
    </xf>
    <xf numFmtId="0" fontId="0" fillId="0" borderId="50" xfId="72" applyBorder="1" applyAlignment="1">
      <alignment horizontal="center"/>
      <protection/>
    </xf>
    <xf numFmtId="0" fontId="0" fillId="0" borderId="51" xfId="72" applyBorder="1" applyAlignment="1">
      <alignment horizontal="center"/>
      <protection/>
    </xf>
    <xf numFmtId="0" fontId="0" fillId="0" borderId="54" xfId="72" applyBorder="1" applyAlignment="1">
      <alignment horizontal="left"/>
      <protection/>
    </xf>
    <xf numFmtId="0" fontId="0" fillId="0" borderId="55" xfId="72" applyBorder="1" applyAlignment="1">
      <alignment horizontal="left"/>
      <protection/>
    </xf>
    <xf numFmtId="0" fontId="0" fillId="0" borderId="56" xfId="72" applyBorder="1" applyAlignment="1">
      <alignment horizontal="left"/>
      <protection/>
    </xf>
    <xf numFmtId="0" fontId="0" fillId="0" borderId="54" xfId="72" applyBorder="1" applyAlignment="1">
      <alignment horizontal="left" wrapText="1"/>
      <protection/>
    </xf>
    <xf numFmtId="0" fontId="0" fillId="0" borderId="55" xfId="72" applyBorder="1" applyAlignment="1">
      <alignment horizontal="left" wrapText="1"/>
      <protection/>
    </xf>
    <xf numFmtId="0" fontId="0" fillId="0" borderId="56" xfId="72" applyBorder="1" applyAlignment="1">
      <alignment horizontal="left" wrapText="1"/>
      <protection/>
    </xf>
    <xf numFmtId="0" fontId="78" fillId="0" borderId="54" xfId="72" applyFont="1" applyBorder="1" applyAlignment="1">
      <alignment horizontal="center" vertical="center"/>
      <protection/>
    </xf>
    <xf numFmtId="0" fontId="78" fillId="0" borderId="55" xfId="72" applyFont="1" applyBorder="1" applyAlignment="1">
      <alignment horizontal="center" vertical="center"/>
      <protection/>
    </xf>
    <xf numFmtId="0" fontId="78" fillId="0" borderId="56" xfId="72" applyFont="1" applyBorder="1" applyAlignment="1">
      <alignment horizontal="center" vertical="center"/>
      <protection/>
    </xf>
    <xf numFmtId="0" fontId="78" fillId="0" borderId="52" xfId="72" applyFont="1" applyBorder="1" applyAlignment="1">
      <alignment horizontal="center" vertical="center"/>
      <protection/>
    </xf>
    <xf numFmtId="0" fontId="78" fillId="0" borderId="0" xfId="72" applyFont="1" applyBorder="1" applyAlignment="1">
      <alignment horizontal="center" vertical="center"/>
      <protection/>
    </xf>
    <xf numFmtId="0" fontId="78" fillId="0" borderId="53" xfId="72" applyFont="1" applyBorder="1" applyAlignment="1">
      <alignment horizontal="center" vertical="center"/>
      <protection/>
    </xf>
    <xf numFmtId="0" fontId="78" fillId="0" borderId="49" xfId="72" applyFont="1" applyBorder="1" applyAlignment="1">
      <alignment horizontal="center" vertical="center"/>
      <protection/>
    </xf>
    <xf numFmtId="0" fontId="78" fillId="0" borderId="50" xfId="72" applyFont="1" applyBorder="1" applyAlignment="1">
      <alignment horizontal="center" vertical="center"/>
      <protection/>
    </xf>
    <xf numFmtId="0" fontId="78" fillId="0" borderId="51" xfId="72" applyFont="1" applyBorder="1" applyAlignment="1">
      <alignment horizontal="center" vertical="center"/>
      <protection/>
    </xf>
    <xf numFmtId="0" fontId="8" fillId="0" borderId="54" xfId="72" applyFont="1" applyFill="1" applyBorder="1" applyAlignment="1" applyProtection="1">
      <alignment horizontal="left" vertical="center"/>
      <protection/>
    </xf>
    <xf numFmtId="0" fontId="8" fillId="0" borderId="55" xfId="72" applyFont="1" applyFill="1" applyBorder="1" applyAlignment="1" applyProtection="1">
      <alignment horizontal="left" vertical="center"/>
      <protection/>
    </xf>
    <xf numFmtId="0" fontId="8" fillId="0" borderId="56" xfId="72" applyFont="1" applyFill="1" applyBorder="1" applyAlignment="1" applyProtection="1">
      <alignment horizontal="left" vertical="center"/>
      <protection/>
    </xf>
    <xf numFmtId="49" fontId="0" fillId="0" borderId="49" xfId="72" applyNumberFormat="1" applyFont="1" applyBorder="1" applyAlignment="1">
      <alignment horizontal="center" wrapText="1"/>
      <protection/>
    </xf>
    <xf numFmtId="0" fontId="79" fillId="0" borderId="0" xfId="0" applyFont="1" applyAlignment="1">
      <alignment horizontal="left"/>
    </xf>
    <xf numFmtId="0" fontId="79" fillId="0" borderId="0" xfId="0" applyFont="1" applyAlignment="1">
      <alignment horizontal="justify" wrapText="1"/>
    </xf>
    <xf numFmtId="0" fontId="76" fillId="39" borderId="0" xfId="0" applyFont="1" applyFill="1" applyBorder="1" applyAlignment="1">
      <alignment horizontal="center" vertical="center"/>
    </xf>
    <xf numFmtId="1" fontId="76" fillId="39" borderId="0" xfId="0" applyNumberFormat="1" applyFont="1" applyFill="1" applyBorder="1" applyAlignment="1">
      <alignment horizontal="left" vertical="center"/>
    </xf>
    <xf numFmtId="0" fontId="77" fillId="0" borderId="46" xfId="0" applyFont="1" applyBorder="1" applyAlignment="1">
      <alignment horizontal="center"/>
    </xf>
    <xf numFmtId="0" fontId="77" fillId="0" borderId="0" xfId="0" applyFont="1" applyBorder="1" applyAlignment="1">
      <alignment horizontal="center"/>
    </xf>
    <xf numFmtId="0" fontId="77" fillId="0" borderId="23" xfId="0" applyFont="1" applyBorder="1" applyAlignment="1">
      <alignment horizontal="center"/>
    </xf>
    <xf numFmtId="0" fontId="79" fillId="0" borderId="22" xfId="0" applyFont="1" applyBorder="1" applyAlignment="1">
      <alignment horizontal="left"/>
    </xf>
    <xf numFmtId="0" fontId="76" fillId="4" borderId="36" xfId="0" applyFont="1" applyFill="1" applyBorder="1" applyAlignment="1">
      <alignment horizontal="center" vertical="center"/>
    </xf>
    <xf numFmtId="0" fontId="76" fillId="4" borderId="31" xfId="0" applyFont="1" applyFill="1" applyBorder="1" applyAlignment="1">
      <alignment horizontal="center" vertical="center"/>
    </xf>
    <xf numFmtId="0" fontId="76" fillId="4" borderId="37" xfId="0" applyFont="1" applyFill="1" applyBorder="1" applyAlignment="1">
      <alignment horizontal="center" vertical="center"/>
    </xf>
    <xf numFmtId="0" fontId="76" fillId="4" borderId="14" xfId="0" applyFont="1" applyFill="1" applyBorder="1" applyAlignment="1">
      <alignment horizontal="center" vertical="center"/>
    </xf>
    <xf numFmtId="0" fontId="65" fillId="4" borderId="37" xfId="0" applyFont="1" applyFill="1" applyBorder="1" applyAlignment="1">
      <alignment horizontal="center" vertical="center"/>
    </xf>
    <xf numFmtId="0" fontId="65" fillId="4" borderId="14" xfId="0" applyFont="1" applyFill="1" applyBorder="1" applyAlignment="1">
      <alignment horizontal="center" vertical="center"/>
    </xf>
    <xf numFmtId="0" fontId="65" fillId="4" borderId="57" xfId="0" applyFont="1" applyFill="1" applyBorder="1" applyAlignment="1">
      <alignment horizontal="center" vertical="center"/>
    </xf>
    <xf numFmtId="0" fontId="65" fillId="4" borderId="58" xfId="0" applyFont="1" applyFill="1" applyBorder="1" applyAlignment="1">
      <alignment horizontal="center" vertical="center"/>
    </xf>
    <xf numFmtId="0" fontId="76" fillId="39" borderId="25" xfId="0" applyFont="1" applyFill="1" applyBorder="1" applyAlignment="1">
      <alignment horizontal="center" vertical="center"/>
    </xf>
    <xf numFmtId="1" fontId="65" fillId="39" borderId="30" xfId="0" applyNumberFormat="1" applyFont="1" applyFill="1" applyBorder="1" applyAlignment="1">
      <alignment horizontal="center" vertical="center"/>
    </xf>
    <xf numFmtId="0" fontId="76" fillId="0" borderId="59" xfId="0" applyFont="1" applyBorder="1" applyAlignment="1">
      <alignment horizontal="left"/>
    </xf>
    <xf numFmtId="0" fontId="76" fillId="0" borderId="0" xfId="0" applyFont="1" applyBorder="1" applyAlignment="1">
      <alignment horizontal="left"/>
    </xf>
    <xf numFmtId="14" fontId="13" fillId="0" borderId="0" xfId="0" applyNumberFormat="1" applyFont="1" applyBorder="1" applyAlignment="1">
      <alignment horizontal="left"/>
    </xf>
    <xf numFmtId="0" fontId="77" fillId="0" borderId="30" xfId="0" applyFont="1" applyBorder="1" applyAlignment="1">
      <alignment horizontal="center"/>
    </xf>
    <xf numFmtId="0" fontId="76" fillId="0" borderId="46" xfId="0" applyFont="1" applyBorder="1" applyAlignment="1">
      <alignment horizontal="center"/>
    </xf>
    <xf numFmtId="0" fontId="76" fillId="0" borderId="15" xfId="0" applyFont="1" applyBorder="1" applyAlignment="1">
      <alignment horizontal="center"/>
    </xf>
    <xf numFmtId="0" fontId="76" fillId="42" borderId="60" xfId="0" applyFont="1" applyFill="1" applyBorder="1" applyAlignment="1">
      <alignment horizontal="center"/>
    </xf>
    <xf numFmtId="0" fontId="76" fillId="42" borderId="61" xfId="0" applyFont="1" applyFill="1" applyBorder="1" applyAlignment="1">
      <alignment horizontal="center"/>
    </xf>
    <xf numFmtId="0" fontId="76" fillId="42" borderId="62" xfId="0" applyFont="1" applyFill="1" applyBorder="1" applyAlignment="1">
      <alignment horizontal="center"/>
    </xf>
    <xf numFmtId="0" fontId="76" fillId="10" borderId="61" xfId="0" applyFont="1" applyFill="1" applyBorder="1" applyAlignment="1">
      <alignment horizontal="center"/>
    </xf>
    <xf numFmtId="0" fontId="76" fillId="10" borderId="63" xfId="0" applyFont="1" applyFill="1" applyBorder="1" applyAlignment="1">
      <alignment horizontal="center"/>
    </xf>
    <xf numFmtId="0" fontId="80" fillId="0" borderId="64" xfId="0" applyFont="1" applyBorder="1" applyAlignment="1">
      <alignment horizontal="center" vertical="center"/>
    </xf>
    <xf numFmtId="0" fontId="80" fillId="0" borderId="46" xfId="0" applyFont="1" applyBorder="1" applyAlignment="1">
      <alignment horizontal="center" vertical="center"/>
    </xf>
    <xf numFmtId="0" fontId="80" fillId="0" borderId="65" xfId="0" applyFont="1" applyBorder="1" applyAlignment="1">
      <alignment horizontal="center" vertical="center"/>
    </xf>
    <xf numFmtId="0" fontId="80" fillId="0" borderId="59" xfId="0" applyFont="1" applyBorder="1" applyAlignment="1">
      <alignment horizontal="center" vertical="center"/>
    </xf>
    <xf numFmtId="0" fontId="80" fillId="0" borderId="0" xfId="0" applyFont="1" applyBorder="1" applyAlignment="1">
      <alignment horizontal="center" vertical="center"/>
    </xf>
    <xf numFmtId="0" fontId="80" fillId="0" borderId="30" xfId="0" applyFont="1" applyBorder="1" applyAlignment="1">
      <alignment horizontal="center" vertical="center"/>
    </xf>
    <xf numFmtId="0" fontId="76" fillId="0" borderId="59" xfId="0" applyFont="1" applyBorder="1" applyAlignment="1">
      <alignment horizontal="left" wrapText="1"/>
    </xf>
    <xf numFmtId="0" fontId="76" fillId="0" borderId="0" xfId="0" applyFont="1" applyBorder="1" applyAlignment="1">
      <alignment horizontal="left" wrapText="1"/>
    </xf>
    <xf numFmtId="0" fontId="77" fillId="0" borderId="0" xfId="0" applyFont="1" applyBorder="1" applyAlignment="1">
      <alignment horizontal="left"/>
    </xf>
    <xf numFmtId="0" fontId="76" fillId="0" borderId="59" xfId="0" applyFont="1" applyBorder="1" applyAlignment="1">
      <alignment horizontal="left" vertical="center"/>
    </xf>
    <xf numFmtId="0" fontId="76" fillId="0" borderId="0" xfId="0" applyFont="1" applyBorder="1" applyAlignment="1">
      <alignment horizontal="left" vertical="center"/>
    </xf>
    <xf numFmtId="0" fontId="76" fillId="0" borderId="0" xfId="0" applyFont="1" applyBorder="1" applyAlignment="1">
      <alignment horizontal="left" vertical="center" wrapText="1"/>
    </xf>
    <xf numFmtId="0" fontId="76" fillId="0" borderId="30" xfId="0" applyFont="1" applyBorder="1" applyAlignment="1">
      <alignment horizontal="left" vertical="center" wrapText="1"/>
    </xf>
    <xf numFmtId="14" fontId="77" fillId="0" borderId="0" xfId="0" applyNumberFormat="1" applyFont="1" applyBorder="1" applyAlignment="1">
      <alignment horizontal="left" wrapText="1"/>
    </xf>
    <xf numFmtId="14" fontId="77" fillId="0" borderId="30" xfId="0" applyNumberFormat="1" applyFont="1" applyBorder="1" applyAlignment="1">
      <alignment horizontal="left" wrapText="1"/>
    </xf>
  </cellXfs>
  <cellStyles count="132">
    <cellStyle name="Normal" xfId="0"/>
    <cellStyle name="0,0&#13;&#10;NA&#13;&#10;" xfId="15"/>
    <cellStyle name="0,0&#13;&#10;NA&#13;&#10; 2" xfId="16"/>
    <cellStyle name="0,0&#13;&#10;NA&#13;&#10;_Medição 1ª - Reforma Prefeitura" xfId="17"/>
    <cellStyle name="20% - Ênfase1" xfId="18"/>
    <cellStyle name="20% - Ênfase2" xfId="19"/>
    <cellStyle name="20% - Ênfase3" xfId="20"/>
    <cellStyle name="20% - Ênfase4" xfId="21"/>
    <cellStyle name="20% - Ênfase5" xfId="22"/>
    <cellStyle name="20% - Ênfase6" xfId="23"/>
    <cellStyle name="40% - Ênfase1" xfId="24"/>
    <cellStyle name="40% - Ênfase2" xfId="25"/>
    <cellStyle name="40% - Ênfase3" xfId="26"/>
    <cellStyle name="40% - Ênfase4" xfId="27"/>
    <cellStyle name="40% - Ênfase5" xfId="28"/>
    <cellStyle name="40% - Ênfase6" xfId="29"/>
    <cellStyle name="60% - Ênfase1" xfId="30"/>
    <cellStyle name="60% - Ênfase2" xfId="31"/>
    <cellStyle name="60% - Ênfase3" xfId="32"/>
    <cellStyle name="60% - Ênfase4" xfId="33"/>
    <cellStyle name="60% - Ênfase5" xfId="34"/>
    <cellStyle name="60% - Ênfase6" xfId="35"/>
    <cellStyle name="Bom" xfId="36"/>
    <cellStyle name="Cálculo" xfId="37"/>
    <cellStyle name="Célula de Verificação" xfId="38"/>
    <cellStyle name="Célula Vinculada" xfId="39"/>
    <cellStyle name="Ênfase1" xfId="40"/>
    <cellStyle name="Ênfase2" xfId="41"/>
    <cellStyle name="Ênfase3" xfId="42"/>
    <cellStyle name="Ênfase4" xfId="43"/>
    <cellStyle name="Ênfase5" xfId="44"/>
    <cellStyle name="Ênfase6" xfId="45"/>
    <cellStyle name="Entrada" xfId="46"/>
    <cellStyle name="Hyperlink" xfId="47"/>
    <cellStyle name="Followed Hyperlink" xfId="48"/>
    <cellStyle name="Incorreto" xfId="49"/>
    <cellStyle name="Currency" xfId="50"/>
    <cellStyle name="Currency [0]" xfId="51"/>
    <cellStyle name="Moeda 2" xfId="52"/>
    <cellStyle name="Moeda 2 2" xfId="53"/>
    <cellStyle name="Moeda 3" xfId="54"/>
    <cellStyle name="Moeda 4" xfId="55"/>
    <cellStyle name="Moeda 4 3" xfId="56"/>
    <cellStyle name="Neutra"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2" xfId="67"/>
    <cellStyle name="Normal 2 2" xfId="68"/>
    <cellStyle name="Normal 3" xfId="69"/>
    <cellStyle name="Normal 3 2" xfId="70"/>
    <cellStyle name="Normal 4" xfId="71"/>
    <cellStyle name="Normal 4 5" xfId="72"/>
    <cellStyle name="Normal 5" xfId="73"/>
    <cellStyle name="Normal 6" xfId="74"/>
    <cellStyle name="Normal 7" xfId="75"/>
    <cellStyle name="Normal 8" xfId="76"/>
    <cellStyle name="Normal 9" xfId="77"/>
    <cellStyle name="Normal_C%C3%B3pia de MEMORIA(1)" xfId="78"/>
    <cellStyle name="Normal_C%C3%B3pia de MEMORIA(1) 2 2 2" xfId="79"/>
    <cellStyle name="Normal_Plan1" xfId="80"/>
    <cellStyle name="Nota" xfId="81"/>
    <cellStyle name="Percent" xfId="82"/>
    <cellStyle name="Porcentagem 10" xfId="83"/>
    <cellStyle name="Porcentagem 11" xfId="84"/>
    <cellStyle name="Porcentagem 12" xfId="85"/>
    <cellStyle name="Porcentagem 13" xfId="86"/>
    <cellStyle name="Porcentagem 2" xfId="87"/>
    <cellStyle name="Porcentagem 3" xfId="88"/>
    <cellStyle name="Porcentagem 4" xfId="89"/>
    <cellStyle name="Porcentagem 5" xfId="90"/>
    <cellStyle name="Porcentagem 6" xfId="91"/>
    <cellStyle name="Porcentagem 7" xfId="92"/>
    <cellStyle name="Porcentagem 8" xfId="93"/>
    <cellStyle name="Porcentagem 9" xfId="94"/>
    <cellStyle name="Saída" xfId="95"/>
    <cellStyle name="Comma" xfId="96"/>
    <cellStyle name="Comma [0]" xfId="97"/>
    <cellStyle name="Separador de milhares 10" xfId="98"/>
    <cellStyle name="Separador de milhares 11" xfId="99"/>
    <cellStyle name="Separador de milhares 12" xfId="100"/>
    <cellStyle name="Separador de milhares 13" xfId="101"/>
    <cellStyle name="Separador de milhares 14" xfId="102"/>
    <cellStyle name="Separador de milhares 15" xfId="103"/>
    <cellStyle name="Separador de milhares 16" xfId="104"/>
    <cellStyle name="Separador de milhares 17" xfId="105"/>
    <cellStyle name="Separador de milhares 18" xfId="106"/>
    <cellStyle name="Separador de milhares 19" xfId="107"/>
    <cellStyle name="Separador de milhares 2" xfId="108"/>
    <cellStyle name="Separador de milhares 2 2" xfId="109"/>
    <cellStyle name="Separador de milhares 20" xfId="110"/>
    <cellStyle name="Separador de milhares 21" xfId="111"/>
    <cellStyle name="Separador de milhares 22" xfId="112"/>
    <cellStyle name="Separador de milhares 23" xfId="113"/>
    <cellStyle name="Separador de milhares 24" xfId="114"/>
    <cellStyle name="Separador de milhares 25" xfId="115"/>
    <cellStyle name="Separador de milhares 26" xfId="116"/>
    <cellStyle name="Separador de milhares 27" xfId="117"/>
    <cellStyle name="Separador de milhares 28" xfId="118"/>
    <cellStyle name="Separador de milhares 29" xfId="119"/>
    <cellStyle name="Separador de milhares 3" xfId="120"/>
    <cellStyle name="Separador de milhares 3 2" xfId="121"/>
    <cellStyle name="Separador de milhares 3 2 2" xfId="122"/>
    <cellStyle name="Separador de milhares 30" xfId="123"/>
    <cellStyle name="Separador de milhares 31" xfId="124"/>
    <cellStyle name="Separador de milhares 32" xfId="125"/>
    <cellStyle name="Separador de milhares 33" xfId="126"/>
    <cellStyle name="Separador de milhares 34" xfId="127"/>
    <cellStyle name="Separador de milhares 35" xfId="128"/>
    <cellStyle name="Separador de milhares 36" xfId="129"/>
    <cellStyle name="Separador de milhares 4" xfId="130"/>
    <cellStyle name="Separador de milhares 5" xfId="131"/>
    <cellStyle name="Separador de milhares 6" xfId="132"/>
    <cellStyle name="Separador de milhares 7" xfId="133"/>
    <cellStyle name="Separador de milhares 8" xfId="134"/>
    <cellStyle name="Separador de milhares 9" xfId="135"/>
    <cellStyle name="Texto de Aviso" xfId="136"/>
    <cellStyle name="Texto Explicativo" xfId="137"/>
    <cellStyle name="Título" xfId="138"/>
    <cellStyle name="Título 1" xfId="139"/>
    <cellStyle name="Título 2" xfId="140"/>
    <cellStyle name="Título 3" xfId="141"/>
    <cellStyle name="Título 4" xfId="142"/>
    <cellStyle name="Total" xfId="143"/>
    <cellStyle name="Vírgula 13" xfId="144"/>
    <cellStyle name="Vírgula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381000</xdr:colOff>
      <xdr:row>3</xdr:row>
      <xdr:rowOff>219075</xdr:rowOff>
    </xdr:to>
    <xdr:pic>
      <xdr:nvPicPr>
        <xdr:cNvPr id="1" name="Picture 179"/>
        <xdr:cNvPicPr preferRelativeResize="1">
          <a:picLocks noChangeAspect="1"/>
        </xdr:cNvPicPr>
      </xdr:nvPicPr>
      <xdr:blipFill>
        <a:blip r:embed="rId1"/>
        <a:stretch>
          <a:fillRect/>
        </a:stretch>
      </xdr:blipFill>
      <xdr:spPr>
        <a:xfrm>
          <a:off x="0" y="0"/>
          <a:ext cx="114300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1</xdr:col>
      <xdr:colOff>866775</xdr:colOff>
      <xdr:row>1</xdr:row>
      <xdr:rowOff>28575</xdr:rowOff>
    </xdr:to>
    <xdr:pic>
      <xdr:nvPicPr>
        <xdr:cNvPr id="1" name="Picture 87"/>
        <xdr:cNvPicPr preferRelativeResize="1">
          <a:picLocks noChangeAspect="1"/>
        </xdr:cNvPicPr>
      </xdr:nvPicPr>
      <xdr:blipFill>
        <a:blip r:embed="rId1"/>
        <a:stretch>
          <a:fillRect/>
        </a:stretch>
      </xdr:blipFill>
      <xdr:spPr>
        <a:xfrm>
          <a:off x="190500" y="76200"/>
          <a:ext cx="15906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1</xdr:row>
      <xdr:rowOff>219075</xdr:rowOff>
    </xdr:to>
    <xdr:pic>
      <xdr:nvPicPr>
        <xdr:cNvPr id="1" name="Picture 87"/>
        <xdr:cNvPicPr preferRelativeResize="1">
          <a:picLocks noChangeAspect="1"/>
        </xdr:cNvPicPr>
      </xdr:nvPicPr>
      <xdr:blipFill>
        <a:blip r:embed="rId1"/>
        <a:stretch>
          <a:fillRect/>
        </a:stretch>
      </xdr:blipFill>
      <xdr:spPr>
        <a:xfrm>
          <a:off x="0" y="0"/>
          <a:ext cx="13811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952500</xdr:colOff>
      <xdr:row>2</xdr:row>
      <xdr:rowOff>85725</xdr:rowOff>
    </xdr:to>
    <xdr:pic>
      <xdr:nvPicPr>
        <xdr:cNvPr id="1" name="Picture 87"/>
        <xdr:cNvPicPr preferRelativeResize="1">
          <a:picLocks noChangeAspect="1"/>
        </xdr:cNvPicPr>
      </xdr:nvPicPr>
      <xdr:blipFill>
        <a:blip r:embed="rId1"/>
        <a:stretch>
          <a:fillRect/>
        </a:stretch>
      </xdr:blipFill>
      <xdr:spPr>
        <a:xfrm>
          <a:off x="180975" y="66675"/>
          <a:ext cx="13811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2</xdr:row>
      <xdr:rowOff>9525</xdr:rowOff>
    </xdr:to>
    <xdr:pic>
      <xdr:nvPicPr>
        <xdr:cNvPr id="1" name="Picture 87"/>
        <xdr:cNvPicPr preferRelativeResize="1">
          <a:picLocks noChangeAspect="1"/>
        </xdr:cNvPicPr>
      </xdr:nvPicPr>
      <xdr:blipFill>
        <a:blip r:embed="rId1"/>
        <a:stretch>
          <a:fillRect/>
        </a:stretch>
      </xdr:blipFill>
      <xdr:spPr>
        <a:xfrm>
          <a:off x="0" y="0"/>
          <a:ext cx="13811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Prefeitura%20de%20Serrita\Licita&#231;&#245;es\Pavimenta&#231;&#227;o_Vila%20do%20Vaqueiro\Pavimenta&#231;&#227;o%20-%20Loteamento%20Novo_or&#231;amento%20(tot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ocuments%20and%20Settings\Administrador\Meus%20documentos\GEST&#195;O%202010\OBRAS%202010\REFORMA%20DO%20ANEXO%202010\C&#243;pia%2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an&#250;byo\Documents\Prefeitura%20de%20Granito\09-Fundo%20a%20fundo_Esta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WM%20Engenharia\Documents\Prefeitura%20de%20Terra%20Nova\Levantamento%20Licita&#231;&#245;es\17-Pavimenta&#231;&#227;o%20-%20FEM\Pavimenta&#231;&#227;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gilsom\Desktop\Pra&#231;a%20dos%20Grossos\Planilha%20Base\Pra&#231;a%20dos%20Gros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sheetName val="Memória"/>
      <sheetName val="Crono_Geral"/>
      <sheetName val="QCI - GERAL"/>
      <sheetName val="Orçamento_RU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ORÇAMENTÁRIA PMS"/>
      <sheetName val="PLANILHA"/>
      <sheetName val="MEMÓRIA DE CÁLCULO"/>
      <sheetName val="Plan3"/>
    </sheetNames>
    <sheetDataSet>
      <sheetData sheetId="0">
        <row r="3">
          <cell r="D3" t="str">
            <v>PLANILHA ORÇAMENTÁRIA</v>
          </cell>
        </row>
        <row r="5">
          <cell r="A5" t="str">
            <v>R. JOAQUIM SAMPAIO N° 297 N.Sra DAS GRAÇAS CEP 56.000-000</v>
          </cell>
          <cell r="D5" t="str">
            <v>MODALIDADE</v>
          </cell>
          <cell r="F5" t="str">
            <v>Nº DO CONTRATO</v>
          </cell>
          <cell r="H5" t="str">
            <v>VALOR DO CONTRATO COM ADITIVO</v>
          </cell>
          <cell r="J5" t="str">
            <v>ASS. DO CONTRATO</v>
          </cell>
        </row>
        <row r="6">
          <cell r="F6" t="str">
            <v>031-A/2008</v>
          </cell>
          <cell r="H6">
            <v>286302.24</v>
          </cell>
        </row>
        <row r="7">
          <cell r="A7" t="str">
            <v>AGENTE PROMOTOR</v>
          </cell>
          <cell r="D7" t="str">
            <v>INÍCIO DA OBRA</v>
          </cell>
          <cell r="F7" t="str">
            <v>TÉRMINO DA OBRA</v>
          </cell>
          <cell r="H7" t="str">
            <v>PRAZO DE EXECUÇÃO</v>
          </cell>
          <cell r="J7" t="str">
            <v>BDI</v>
          </cell>
        </row>
        <row r="8">
          <cell r="A8" t="str">
            <v>PREFEITURA MUNICIPAL DO SALGUEIRO</v>
          </cell>
        </row>
        <row r="9">
          <cell r="A9" t="str">
            <v>AGENTE FINANCEIRO</v>
          </cell>
          <cell r="D9" t="str">
            <v>OBJETIVO</v>
          </cell>
        </row>
        <row r="10">
          <cell r="A10" t="str">
            <v>PREFEITURA MUNICIPAL DO SALGUEIRO</v>
          </cell>
          <cell r="D10" t="str">
            <v>REFORMA DA PRAÇA N. S. APARECIDA, COM IMPLANTAÇÃO DA ACDEMIA DAS CIDADES.</v>
          </cell>
        </row>
        <row r="11">
          <cell r="A11" t="str">
            <v>LOCALIZAÇÃO DA OBRA</v>
          </cell>
          <cell r="D11" t="str">
            <v>FISCALIZAÇÃO DA OBRA</v>
          </cell>
          <cell r="G11" t="str">
            <v>PERÍODO</v>
          </cell>
          <cell r="J11" t="str">
            <v>DATA</v>
          </cell>
        </row>
        <row r="12">
          <cell r="A12" t="str">
            <v>SALGUEIRO - PE </v>
          </cell>
          <cell r="G12" t="str">
            <v>23/07/2009 A 30/06/2009</v>
          </cell>
          <cell r="J12">
            <v>39996</v>
          </cell>
        </row>
        <row r="13">
          <cell r="A13" t="str">
            <v>CONTRATADA</v>
          </cell>
          <cell r="D13" t="str">
            <v>TOTAL ACUMULADO</v>
          </cell>
          <cell r="G13" t="str">
            <v>SALDO</v>
          </cell>
          <cell r="J13" t="str">
            <v>VALOR DA MEDIÇÃO</v>
          </cell>
        </row>
        <row r="14">
          <cell r="A14" t="str">
            <v>CONSTRUTORA IMPACTO  LTDA</v>
          </cell>
          <cell r="J14">
            <v>38357.03812499999</v>
          </cell>
          <cell r="M14" t="str">
            <v> </v>
          </cell>
        </row>
        <row r="16">
          <cell r="A16" t="str">
            <v>BOLETIM DE MEDIÇÃO Nº 07 (ILHA 2) </v>
          </cell>
        </row>
        <row r="18">
          <cell r="A18" t="str">
            <v>ITEM</v>
          </cell>
          <cell r="B18" t="str">
            <v>CÓDIGO</v>
          </cell>
          <cell r="C18" t="str">
            <v>DESCRIÇÃO DOS SERVIÇOS </v>
          </cell>
          <cell r="D18" t="str">
            <v>UNID</v>
          </cell>
          <cell r="E18" t="str">
            <v>CUSTO UNITÁRIO</v>
          </cell>
          <cell r="F18" t="str">
            <v>QUANTIDADE</v>
          </cell>
          <cell r="I18" t="str">
            <v>FINANCEIRO - R$</v>
          </cell>
        </row>
        <row r="19">
          <cell r="F19" t="str">
            <v>PREVISTO </v>
          </cell>
          <cell r="G19" t="str">
            <v>MEDIDO NO PERÍODO</v>
          </cell>
          <cell r="H19" t="str">
            <v>ACUM. INCLUINDO PERÍODO</v>
          </cell>
          <cell r="I19" t="str">
            <v>PREVISTO </v>
          </cell>
          <cell r="J19" t="str">
            <v>MEDIDO NO PERÍODO</v>
          </cell>
          <cell r="K19" t="str">
            <v>ACUM. INCLUINDO PERÍODO</v>
          </cell>
        </row>
        <row r="20">
          <cell r="C20" t="str">
            <v>URBANIZAÇÃO E PAISAGISMO</v>
          </cell>
          <cell r="J20">
            <v>4017.461</v>
          </cell>
        </row>
        <row r="21">
          <cell r="B21" t="str">
            <v>17.01.020</v>
          </cell>
          <cell r="C21" t="str">
            <v>Passeio em pedra portuguesa assentada sobre argamassa seca de cimento e areia no traço 1:6 e rejuntada com argamassa seca de cimento e areia no traço 1:2</v>
          </cell>
          <cell r="D21" t="str">
            <v>m2</v>
          </cell>
          <cell r="E21">
            <v>29.65</v>
          </cell>
          <cell r="G21">
            <v>58.14</v>
          </cell>
          <cell r="J21">
            <v>1723.8509999999999</v>
          </cell>
        </row>
        <row r="22">
          <cell r="B22" t="str">
            <v>17.01.100</v>
          </cell>
          <cell r="C22" t="str">
            <v>Passeio em concreto 1:3:5, com 5,0cm de espessura e juntas riscadas em quadros de 1x2m</v>
          </cell>
          <cell r="D22" t="str">
            <v>m2</v>
          </cell>
          <cell r="E22">
            <v>16.6</v>
          </cell>
          <cell r="G22">
            <v>6.6</v>
          </cell>
          <cell r="J22">
            <v>109.56</v>
          </cell>
        </row>
        <row r="23">
          <cell r="B23" t="str">
            <v>17.05.050</v>
          </cell>
          <cell r="C23" t="str">
            <v>Fornecimento e assentamento de balanço colegial com 03 cadeiras, girassol ou similar, inclusive pintura e transporte para o local</v>
          </cell>
          <cell r="D23" t="str">
            <v>und</v>
          </cell>
          <cell r="E23">
            <v>430.35</v>
          </cell>
          <cell r="G23">
            <v>1</v>
          </cell>
          <cell r="J23">
            <v>430.35</v>
          </cell>
        </row>
        <row r="24">
          <cell r="B24" t="str">
            <v>17.05.080</v>
          </cell>
          <cell r="C24" t="str">
            <v>Fornecimento e assentamento de carrocel stand tamanho médio REF. 131, girassol ou similar, inclusive pintura e transporte para o local</v>
          </cell>
          <cell r="D24" t="str">
            <v>und</v>
          </cell>
          <cell r="E24">
            <v>570.65</v>
          </cell>
          <cell r="G24">
            <v>1</v>
          </cell>
          <cell r="J24">
            <v>570.65</v>
          </cell>
        </row>
        <row r="25">
          <cell r="B25" t="str">
            <v>17.05.220</v>
          </cell>
          <cell r="C25" t="str">
            <v>Fornecimento e assentamento de gangorra stand com 02 peças ref. 203, girassol ou similar, inclusive pintura e transporte para o local</v>
          </cell>
          <cell r="D25" t="str">
            <v>und</v>
          </cell>
          <cell r="E25">
            <v>430.35</v>
          </cell>
          <cell r="G25">
            <v>1</v>
          </cell>
          <cell r="J25">
            <v>430.35</v>
          </cell>
        </row>
        <row r="26">
          <cell r="B26" t="str">
            <v>**.**.***</v>
          </cell>
          <cell r="C26" t="str">
            <v>Cadeira para avaliação.</v>
          </cell>
          <cell r="D26" t="str">
            <v>Und</v>
          </cell>
          <cell r="E26">
            <v>95.05</v>
          </cell>
          <cell r="G26">
            <v>2</v>
          </cell>
          <cell r="J26">
            <v>190.1</v>
          </cell>
        </row>
        <row r="27">
          <cell r="B27" t="str">
            <v>**.**.***</v>
          </cell>
          <cell r="C27" t="str">
            <v>Prancha inclinda .</v>
          </cell>
          <cell r="D27" t="str">
            <v>Und</v>
          </cell>
          <cell r="E27">
            <v>281.3</v>
          </cell>
          <cell r="G27">
            <v>2</v>
          </cell>
          <cell r="J27">
            <v>562.6</v>
          </cell>
        </row>
        <row r="28">
          <cell r="C28" t="str">
            <v>QUIOSQUE </v>
          </cell>
        </row>
        <row r="29">
          <cell r="C29" t="str">
            <v>INFRAESTRUTURA</v>
          </cell>
          <cell r="J29">
            <v>214.17000000000002</v>
          </cell>
        </row>
        <row r="30">
          <cell r="B30" t="str">
            <v>07.01.185</v>
          </cell>
          <cell r="C30" t="str">
            <v>Alvenaria de 8 furos 1 vez , assentados e rejuntados com argamassa de cimento e areia no traço 1:6 ( fundação)</v>
          </cell>
          <cell r="D30" t="str">
            <v>m²</v>
          </cell>
          <cell r="E30">
            <v>32.45</v>
          </cell>
          <cell r="G30">
            <v>6.6</v>
          </cell>
          <cell r="J30">
            <v>214.17000000000002</v>
          </cell>
        </row>
        <row r="31">
          <cell r="C31" t="str">
            <v>SUPERESTRUTURA</v>
          </cell>
          <cell r="J31">
            <v>203.70000000000002</v>
          </cell>
        </row>
        <row r="32">
          <cell r="B32" t="str">
            <v>xxxxxx</v>
          </cell>
          <cell r="C32" t="str">
            <v>Pilares em madeira maçiça</v>
          </cell>
          <cell r="D32" t="str">
            <v>m</v>
          </cell>
          <cell r="E32">
            <v>33.95</v>
          </cell>
          <cell r="G32">
            <v>6</v>
          </cell>
          <cell r="J32">
            <v>203.70000000000002</v>
          </cell>
        </row>
        <row r="33">
          <cell r="C33" t="str">
            <v>INSTALAÇÕES ELÉTRICAS</v>
          </cell>
          <cell r="J33">
            <v>951.3</v>
          </cell>
        </row>
        <row r="34">
          <cell r="B34" t="str">
            <v>18.09.030</v>
          </cell>
          <cell r="C34" t="str">
            <v>Fornecimento e assentamento de caixa para medição trifásica e caixa para disjuntor trifásico de policarbonato e noryl cinza, inclusive buchas plásticas e parafusos para instalação das caixas em parede(padrão CELPE)sem disjuntor</v>
          </cell>
          <cell r="D34" t="str">
            <v>ud</v>
          </cell>
          <cell r="E34">
            <v>158.2</v>
          </cell>
          <cell r="G34">
            <v>1</v>
          </cell>
          <cell r="J34">
            <v>158.2</v>
          </cell>
        </row>
        <row r="35">
          <cell r="B35" t="str">
            <v>18.20.020</v>
          </cell>
          <cell r="C35" t="str">
            <v>Disjuntor monopolar termomagnético até 50 A, 220v, inc.instalaçao em quadro de distribuição</v>
          </cell>
          <cell r="D35" t="str">
            <v>pt</v>
          </cell>
          <cell r="E35">
            <v>11.7</v>
          </cell>
          <cell r="G35">
            <v>1</v>
          </cell>
          <cell r="J35">
            <v>11.7</v>
          </cell>
        </row>
        <row r="36">
          <cell r="B36" t="str">
            <v>18.20.010</v>
          </cell>
          <cell r="C36" t="str">
            <v>Disjuntor monopolar termomagnético até 30 A, 220v, inc.instalaçao em quadro de distribuição</v>
          </cell>
          <cell r="D36" t="str">
            <v>pt</v>
          </cell>
          <cell r="E36">
            <v>8.9</v>
          </cell>
          <cell r="G36">
            <v>4</v>
          </cell>
          <cell r="J36">
            <v>35.6</v>
          </cell>
        </row>
        <row r="37">
          <cell r="B37" t="str">
            <v>18.19.030</v>
          </cell>
          <cell r="C37" t="str">
            <v>Cabo de cobre,tempera mole,encordoamento classe2, isolamento de pvc-70c,tipo BWF, 750V,S.M.-4mm2, inclusive instalação em eletroduto</v>
          </cell>
          <cell r="D37" t="str">
            <v>m</v>
          </cell>
          <cell r="E37">
            <v>2.6</v>
          </cell>
          <cell r="G37">
            <v>250</v>
          </cell>
          <cell r="J37">
            <v>650</v>
          </cell>
        </row>
        <row r="38">
          <cell r="B38" t="str">
            <v>18.24.010</v>
          </cell>
          <cell r="C38" t="str">
            <v>Caixa de passagem subterrânea com dimensões internas 0,40x0,40m, altura 0,60m, sobre camada de brita com 0,10 de espessura, paredes em alvenaria e laje de tampa em concreto armado , inclusive escavação , remoção e reaterro</v>
          </cell>
          <cell r="D38" t="str">
            <v>ud</v>
          </cell>
          <cell r="E38">
            <v>47.9</v>
          </cell>
          <cell r="G38">
            <v>2</v>
          </cell>
          <cell r="J38">
            <v>95.8</v>
          </cell>
        </row>
        <row r="39">
          <cell r="C39" t="str">
            <v>PISO </v>
          </cell>
          <cell r="J39">
            <v>87.06199999999998</v>
          </cell>
        </row>
        <row r="40">
          <cell r="B40" t="str">
            <v>13.03.140</v>
          </cell>
          <cell r="C40" t="str">
            <v>Piso cerâmico comum,tipo A,20x20cm PEI3, assentado com argamassa pre-fabricada de cimento colante,inclusive rejunte</v>
          </cell>
          <cell r="D40" t="str">
            <v>m²</v>
          </cell>
          <cell r="E40">
            <v>20.2</v>
          </cell>
          <cell r="G40">
            <v>4.31</v>
          </cell>
          <cell r="J40">
            <v>87.06199999999998</v>
          </cell>
        </row>
        <row r="41">
          <cell r="C41" t="str">
            <v>ESQUADRIAS</v>
          </cell>
          <cell r="J41">
            <v>90.34549999999999</v>
          </cell>
        </row>
        <row r="42">
          <cell r="B42" t="str">
            <v>09.02.022</v>
          </cell>
          <cell r="C42" t="str">
            <v>Grade de proteção de janela em ferro com varões de 1/2", espaçamento=10cm e acabamento em barra chata de 1"x1/4", inclusive assentamento</v>
          </cell>
          <cell r="D42" t="str">
            <v>m²</v>
          </cell>
          <cell r="E42">
            <v>108.85</v>
          </cell>
          <cell r="G42">
            <v>0.83</v>
          </cell>
          <cell r="J42">
            <v>90.34549999999999</v>
          </cell>
        </row>
        <row r="43">
          <cell r="C43" t="str">
            <v>REVESTIMENTOS </v>
          </cell>
          <cell r="J43">
            <v>59.62649999999999</v>
          </cell>
        </row>
        <row r="44">
          <cell r="B44" t="str">
            <v>11.02.010</v>
          </cell>
          <cell r="C44" t="str">
            <v>Chapisco com argamassa de cimento e areia no traço 1:3 </v>
          </cell>
          <cell r="D44" t="str">
            <v>m²</v>
          </cell>
          <cell r="E44">
            <v>3.35</v>
          </cell>
          <cell r="G44">
            <v>8.83</v>
          </cell>
          <cell r="J44">
            <v>29.5805</v>
          </cell>
        </row>
        <row r="45">
          <cell r="B45" t="str">
            <v>11.03.030</v>
          </cell>
          <cell r="C45" t="str">
            <v>Emboço com argamassa de cimento , saibro e areia no traço 1:4:8,com 2cm de espessura</v>
          </cell>
          <cell r="D45" t="str">
            <v>m²</v>
          </cell>
          <cell r="E45">
            <v>12.25</v>
          </cell>
          <cell r="G45">
            <v>0.83</v>
          </cell>
          <cell r="J45">
            <v>10.167499999999999</v>
          </cell>
        </row>
        <row r="46">
          <cell r="B46" t="str">
            <v>11.06.050</v>
          </cell>
          <cell r="C46" t="str">
            <v>Revestimento de azulejo branco, classe A,assentados com argamassa pré fabricada de cimento colante, inclusive rejunte , sobre emboço pronto</v>
          </cell>
          <cell r="D46" t="str">
            <v>m²</v>
          </cell>
          <cell r="E46">
            <v>23.95</v>
          </cell>
          <cell r="G46">
            <v>0.83</v>
          </cell>
          <cell r="J46">
            <v>19.8785</v>
          </cell>
        </row>
        <row r="47">
          <cell r="C47" t="str">
            <v>PINTURA</v>
          </cell>
          <cell r="J47">
            <v>1999.4745</v>
          </cell>
        </row>
        <row r="48">
          <cell r="B48" t="str">
            <v>16.03.040</v>
          </cell>
          <cell r="C48" t="str">
            <v>Pintura latex em paredes externas , duas demãos na cor definida em projeto, inclusive aplicação de selador acrílico uma demão,e massa acrílica , duas demãos</v>
          </cell>
          <cell r="D48" t="str">
            <v>m²</v>
          </cell>
          <cell r="E48">
            <v>12.85</v>
          </cell>
          <cell r="G48">
            <v>119.29</v>
          </cell>
          <cell r="J48">
            <v>1532.8765</v>
          </cell>
        </row>
        <row r="49">
          <cell r="B49" t="str">
            <v>16.03.020</v>
          </cell>
          <cell r="C49" t="str">
            <v>Pintura latex em paredes internas , duas demãos na cor branca, inclusive aplicação de uma demão de líquido selador e duas demãos de massa corrida a base de pva</v>
          </cell>
          <cell r="D49" t="str">
            <v>m²</v>
          </cell>
          <cell r="E49">
            <v>10.75</v>
          </cell>
          <cell r="G49">
            <v>8.62</v>
          </cell>
          <cell r="J49">
            <v>92.66499999999999</v>
          </cell>
        </row>
        <row r="50">
          <cell r="B50" t="str">
            <v>16.04.050</v>
          </cell>
          <cell r="C50" t="str">
            <v>Pintura a oleo em esquadria de madeira, duas demãos, com aparelhamento, inclusive aplicação de fundo sintetico nivelador branco fosco, uma demão</v>
          </cell>
          <cell r="D50" t="str">
            <v>m²</v>
          </cell>
          <cell r="E50">
            <v>7.95</v>
          </cell>
          <cell r="G50">
            <v>0.75</v>
          </cell>
          <cell r="J50">
            <v>5.9625</v>
          </cell>
        </row>
        <row r="51">
          <cell r="B51" t="str">
            <v>16.05.040</v>
          </cell>
          <cell r="C51" t="str">
            <v>Pintura com verniz poliuretano, três demãos sobre madeira</v>
          </cell>
          <cell r="D51" t="str">
            <v>m²</v>
          </cell>
          <cell r="E51">
            <v>6.7</v>
          </cell>
          <cell r="G51">
            <v>3.73</v>
          </cell>
          <cell r="J51">
            <v>24.991</v>
          </cell>
        </row>
        <row r="52">
          <cell r="B52" t="str">
            <v>16.04.070</v>
          </cell>
          <cell r="C52" t="str">
            <v>Pintura a oleo em esquadria de ferro, duas demãos, sem raspagem e sem aparelhamento</v>
          </cell>
          <cell r="D52" t="str">
            <v>m²</v>
          </cell>
          <cell r="E52">
            <v>6.85</v>
          </cell>
          <cell r="G52">
            <v>50.07</v>
          </cell>
          <cell r="J52">
            <v>342.9795</v>
          </cell>
        </row>
        <row r="53">
          <cell r="C53" t="str">
            <v>CORREDOR EXERCÍCIOS</v>
          </cell>
        </row>
        <row r="54">
          <cell r="C54" t="str">
            <v>PISOS</v>
          </cell>
          <cell r="J54">
            <v>3206.5280000000002</v>
          </cell>
        </row>
        <row r="55">
          <cell r="B55" t="str">
            <v>04.04.130</v>
          </cell>
          <cell r="C55" t="str">
            <v>Fornecimento e espalhamento de pó de pedra,inclusive carga,descarga e transporte </v>
          </cell>
          <cell r="D55" t="str">
            <v>m³</v>
          </cell>
          <cell r="E55">
            <v>29.6</v>
          </cell>
          <cell r="G55">
            <v>39.18</v>
          </cell>
          <cell r="J55">
            <v>1159.728</v>
          </cell>
        </row>
        <row r="56">
          <cell r="B56" t="str">
            <v>16.08.100</v>
          </cell>
          <cell r="C56" t="str">
            <v>Demarcação e pintura a base de tinta acrilica ,com trincha de faixa com 5cm de largura para quadras de esportes,estacionamentos,etc(duas demãos), inclusive preparo da superfície que deve estar limpa, seca e isenta de gordura, graxa ou mofo</v>
          </cell>
          <cell r="D56" t="str">
            <v>m</v>
          </cell>
          <cell r="E56">
            <v>4.3</v>
          </cell>
          <cell r="G56">
            <v>476</v>
          </cell>
          <cell r="J56">
            <v>2046.8</v>
          </cell>
        </row>
        <row r="57">
          <cell r="C57" t="str">
            <v>LUMINOTÉCNICO</v>
          </cell>
          <cell r="J57">
            <v>1995.1</v>
          </cell>
        </row>
        <row r="58">
          <cell r="B58" t="str">
            <v>04.04.130</v>
          </cell>
          <cell r="C58" t="str">
            <v>Eletroduto de pvc rígido rosqueavel de 1 pol., com luva de rosca interna , assentado em valas com profundidade de 0,60 m, inclusive escavação e reaterro</v>
          </cell>
          <cell r="D58" t="str">
            <v>m</v>
          </cell>
          <cell r="E58">
            <v>9.85</v>
          </cell>
          <cell r="G58">
            <v>128</v>
          </cell>
          <cell r="J58">
            <v>1260.8</v>
          </cell>
        </row>
        <row r="59">
          <cell r="B59" t="str">
            <v>18.26.010</v>
          </cell>
          <cell r="C59" t="str">
            <v>Assentamento de haste de aterramento de 5/8´´ x 2,40 m, Copperweld ou similar, com conector paralelo e parafusos (inclusive o fornecimento do material)</v>
          </cell>
          <cell r="D59" t="str">
            <v>Und</v>
          </cell>
          <cell r="E59">
            <v>39.85</v>
          </cell>
          <cell r="G59">
            <v>17</v>
          </cell>
          <cell r="J59">
            <v>677.45</v>
          </cell>
        </row>
        <row r="60">
          <cell r="B60" t="str">
            <v>18.20.030</v>
          </cell>
          <cell r="C60" t="str">
            <v>Disjuntor tripolar termomagnético até 50 A,380 V, Pial ou similar, inclusive instalação em quadro de distribuição</v>
          </cell>
          <cell r="D60" t="str">
            <v>Und</v>
          </cell>
          <cell r="E60">
            <v>56.85</v>
          </cell>
          <cell r="G60">
            <v>1</v>
          </cell>
          <cell r="J60">
            <v>56.85</v>
          </cell>
        </row>
        <row r="61">
          <cell r="B61" t="str">
            <v>**.**.***</v>
          </cell>
          <cell r="C61" t="str">
            <v>SERVIÇOS EXTRAS</v>
          </cell>
          <cell r="J61">
            <v>17860.862999999998</v>
          </cell>
        </row>
        <row r="62">
          <cell r="B62" t="str">
            <v>**.**.***</v>
          </cell>
          <cell r="C62" t="str">
            <v>Fornecimento de projetor ILR 500 corpo refletor em chapa de aluminio alça em chapa galvanizada laterais em aluminio lente em vidro temperado soquete de 40 inclusive lampada V.M de 400 w reator capacitor e foto celular</v>
          </cell>
          <cell r="D62" t="str">
            <v>und</v>
          </cell>
          <cell r="E62">
            <v>950</v>
          </cell>
          <cell r="G62">
            <v>4</v>
          </cell>
          <cell r="J62">
            <v>3800</v>
          </cell>
        </row>
        <row r="63">
          <cell r="B63" t="str">
            <v>**.**.***</v>
          </cell>
          <cell r="C63" t="str">
            <v>Execução de beribica</v>
          </cell>
          <cell r="D63" t="str">
            <v>m</v>
          </cell>
          <cell r="E63">
            <v>7.3</v>
          </cell>
          <cell r="G63">
            <v>34</v>
          </cell>
          <cell r="J63">
            <v>248.2</v>
          </cell>
        </row>
        <row r="64">
          <cell r="B64" t="str">
            <v>**.**.***</v>
          </cell>
          <cell r="C64" t="str">
            <v>execução de capota com emboçamento da ultima fiada de terra</v>
          </cell>
          <cell r="D64" t="str">
            <v>m</v>
          </cell>
          <cell r="E64">
            <v>7.3</v>
          </cell>
          <cell r="G64">
            <v>21.2</v>
          </cell>
          <cell r="J64">
            <v>154.76</v>
          </cell>
        </row>
        <row r="65">
          <cell r="B65" t="str">
            <v>**.**.***</v>
          </cell>
          <cell r="C65" t="str">
            <v>Bases em concreto c/ armação em cantoneira 3/16 x 1/8 e chapa de ferro frio nº 1 com parafusos inclusive escavações nivelamento e lançan de concreto 25 mts medindo 0,80x0,80x0,80</v>
          </cell>
          <cell r="D65" t="str">
            <v>und</v>
          </cell>
          <cell r="E65">
            <v>370</v>
          </cell>
          <cell r="G65">
            <v>16</v>
          </cell>
          <cell r="J65">
            <v>5920</v>
          </cell>
        </row>
        <row r="66">
          <cell r="B66" t="str">
            <v>**.**.***</v>
          </cell>
          <cell r="C66" t="str">
            <v>Ponto de agua</v>
          </cell>
          <cell r="D66" t="str">
            <v>und</v>
          </cell>
          <cell r="E66">
            <v>30</v>
          </cell>
          <cell r="G66">
            <v>4</v>
          </cell>
          <cell r="J66">
            <v>120</v>
          </cell>
        </row>
        <row r="67">
          <cell r="B67" t="str">
            <v>**.**.***</v>
          </cell>
          <cell r="C67" t="str">
            <v>Ponto de esgoto para bacia sanitaria</v>
          </cell>
          <cell r="D67" t="str">
            <v>und</v>
          </cell>
          <cell r="E67">
            <v>45</v>
          </cell>
          <cell r="G67">
            <v>1</v>
          </cell>
          <cell r="J67">
            <v>45</v>
          </cell>
        </row>
        <row r="68">
          <cell r="B68" t="str">
            <v>**.**.***</v>
          </cell>
          <cell r="C68" t="str">
            <v>ponto de esgoto para pia ou ralo</v>
          </cell>
          <cell r="D68" t="str">
            <v>und</v>
          </cell>
          <cell r="E68">
            <v>37</v>
          </cell>
          <cell r="G68">
            <v>2</v>
          </cell>
          <cell r="J68">
            <v>74</v>
          </cell>
        </row>
        <row r="69">
          <cell r="B69" t="str">
            <v>**.**.***</v>
          </cell>
          <cell r="C69" t="str">
            <v>Fornecimento e assentamento de bacia sanitario em louça branca</v>
          </cell>
          <cell r="D69" t="str">
            <v>und</v>
          </cell>
          <cell r="E69">
            <v>101</v>
          </cell>
          <cell r="G69">
            <v>1</v>
          </cell>
          <cell r="J69">
            <v>101</v>
          </cell>
        </row>
        <row r="70">
          <cell r="B70" t="str">
            <v>**.**.***</v>
          </cell>
          <cell r="C70" t="str">
            <v>Fornecimento e assentamento de lavatorio em louça branca c/ coluna</v>
          </cell>
          <cell r="D70" t="str">
            <v>und</v>
          </cell>
          <cell r="E70">
            <v>73</v>
          </cell>
          <cell r="G70">
            <v>1</v>
          </cell>
          <cell r="J70">
            <v>73</v>
          </cell>
        </row>
        <row r="71">
          <cell r="B71" t="str">
            <v>**.**.***</v>
          </cell>
          <cell r="C71" t="str">
            <v>Fornecimento e colocação de caixa Dagua em fibra 500 lts</v>
          </cell>
          <cell r="D71" t="str">
            <v>und</v>
          </cell>
          <cell r="E71">
            <v>209</v>
          </cell>
          <cell r="G71">
            <v>1</v>
          </cell>
          <cell r="J71">
            <v>209</v>
          </cell>
        </row>
        <row r="72">
          <cell r="B72" t="str">
            <v>**.**.***</v>
          </cell>
          <cell r="C72" t="str">
            <v>Execução de caixa de inspenção 0,50 x0,50 x 0,50 emalv. 1/2 vez chapiscada e rebocada</v>
          </cell>
          <cell r="D72" t="str">
            <v>Und</v>
          </cell>
          <cell r="E72">
            <v>58</v>
          </cell>
          <cell r="G72">
            <v>2</v>
          </cell>
          <cell r="J72">
            <v>116</v>
          </cell>
        </row>
        <row r="73">
          <cell r="B73" t="str">
            <v>**.**.***</v>
          </cell>
          <cell r="C73" t="str">
            <v>Fornecimento e assentamento de tubo 100 esgoto p/ execução ramal ate caixa</v>
          </cell>
          <cell r="D73" t="str">
            <v>m</v>
          </cell>
          <cell r="E73">
            <v>18.5</v>
          </cell>
          <cell r="G73">
            <v>42.2</v>
          </cell>
          <cell r="J73">
            <v>780.7</v>
          </cell>
        </row>
        <row r="74">
          <cell r="B74" t="str">
            <v>**.**.***</v>
          </cell>
          <cell r="C74" t="str">
            <v>Fornecimento e colocação de resgistro em metal com canopla</v>
          </cell>
          <cell r="D74" t="str">
            <v>Und</v>
          </cell>
          <cell r="E74">
            <v>42.7</v>
          </cell>
          <cell r="G74">
            <v>2</v>
          </cell>
          <cell r="J74">
            <v>85.4</v>
          </cell>
        </row>
        <row r="75">
          <cell r="B75" t="str">
            <v>**.**.***</v>
          </cell>
          <cell r="C75" t="str">
            <v>Torneira p/ara lavatorio em metal</v>
          </cell>
          <cell r="D75" t="str">
            <v>Und</v>
          </cell>
          <cell r="E75">
            <v>29.5</v>
          </cell>
          <cell r="G75">
            <v>1</v>
          </cell>
          <cell r="J75">
            <v>29.5</v>
          </cell>
        </row>
        <row r="76">
          <cell r="B76" t="str">
            <v>** ** ***</v>
          </cell>
          <cell r="C76" t="str">
            <v>Chuveiro plastico com braço</v>
          </cell>
          <cell r="D76" t="str">
            <v>und</v>
          </cell>
          <cell r="E76">
            <v>6</v>
          </cell>
          <cell r="G76">
            <v>1</v>
          </cell>
          <cell r="J76">
            <v>6</v>
          </cell>
        </row>
        <row r="77">
          <cell r="B77" t="str">
            <v>** ** ***</v>
          </cell>
          <cell r="C77" t="str">
            <v>Fornecimento e colocaçaõ de caixa sinfonada</v>
          </cell>
          <cell r="D77" t="str">
            <v>Und</v>
          </cell>
          <cell r="E77">
            <v>12</v>
          </cell>
          <cell r="G77">
            <v>1</v>
          </cell>
          <cell r="J77">
            <v>12</v>
          </cell>
        </row>
        <row r="78">
          <cell r="B78" t="str">
            <v>** ** ***</v>
          </cell>
          <cell r="C78" t="str">
            <v>Fornecimento e colocação de caixa  desgarga completa</v>
          </cell>
          <cell r="D78" t="str">
            <v>und</v>
          </cell>
          <cell r="E78">
            <v>75</v>
          </cell>
          <cell r="G78">
            <v>1</v>
          </cell>
          <cell r="J78">
            <v>75</v>
          </cell>
        </row>
        <row r="79">
          <cell r="B79" t="str">
            <v>**.**.***</v>
          </cell>
          <cell r="C79" t="str">
            <v>Fornecimento e montagem de tela de sinalização  laranja h 1,20 fixada  em montates de madeira 3x3 colocada sobre base de concreto 1:4:8 espassada a cada 2 mts</v>
          </cell>
          <cell r="D79" t="str">
            <v>M</v>
          </cell>
          <cell r="E79">
            <v>5.8</v>
          </cell>
          <cell r="G79">
            <v>262.3</v>
          </cell>
          <cell r="J79">
            <v>1521.34</v>
          </cell>
        </row>
        <row r="80">
          <cell r="B80" t="str">
            <v>** ** ***</v>
          </cell>
          <cell r="C80" t="str">
            <v>Fornecimento e assentamento de poste em concreto 300/11 padrão celpe</v>
          </cell>
          <cell r="D80" t="str">
            <v>und</v>
          </cell>
          <cell r="E80">
            <v>416</v>
          </cell>
          <cell r="G80">
            <v>1</v>
          </cell>
          <cell r="J80">
            <v>416</v>
          </cell>
        </row>
        <row r="81">
          <cell r="B81" t="str">
            <v>** ** ***</v>
          </cell>
          <cell r="C81" t="str">
            <v>Aterro do caixão com areia inclusive transporte e compactação ( area academia 308,21x 0,20) =m³</v>
          </cell>
          <cell r="D81" t="str">
            <v>M³</v>
          </cell>
          <cell r="E81">
            <v>28.15</v>
          </cell>
          <cell r="G81">
            <v>61.64</v>
          </cell>
          <cell r="J81">
            <v>1735.166</v>
          </cell>
        </row>
        <row r="82">
          <cell r="B82" t="str">
            <v>** ** ***</v>
          </cell>
          <cell r="C82" t="str">
            <v>limpeza final da obra</v>
          </cell>
          <cell r="D82" t="str">
            <v>M²</v>
          </cell>
          <cell r="E82">
            <v>0.91</v>
          </cell>
          <cell r="G82">
            <v>2576.7</v>
          </cell>
          <cell r="J82">
            <v>2344.797</v>
          </cell>
        </row>
        <row r="84">
          <cell r="A84" t="str">
            <v>TOTAL DESTA MEDIÇÃO</v>
          </cell>
          <cell r="K84">
            <v>30685.630499999992</v>
          </cell>
        </row>
        <row r="85">
          <cell r="A85" t="str">
            <v>BDI 25%</v>
          </cell>
          <cell r="K85">
            <v>7671.407624999998</v>
          </cell>
        </row>
        <row r="86">
          <cell r="A86" t="str">
            <v>TOTAL GERAL</v>
          </cell>
          <cell r="K86">
            <v>38357.03812499999</v>
          </cell>
        </row>
        <row r="87">
          <cell r="A87" t="str">
            <v>IMPORTA A PREENTE PLANILHA O VALOR DE 38.357,04 (TRINTA E OITO MIL TREZENTOS E CINQUENTA E SETE REAIS E QUATRO CENTAVOS)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IG"/>
      <sheetName val="Pavimentação"/>
      <sheetName val="MM_Pav"/>
      <sheetName val="Cr_pav"/>
      <sheetName val="Perfuração"/>
      <sheetName val="Cr_poços"/>
      <sheetName val="Crech_Rancharia"/>
      <sheetName val="MM_Rancharia"/>
      <sheetName val="Cr_Rancharia"/>
      <sheetName val="Praça_ L N"/>
      <sheetName val="MM_L N"/>
      <sheetName val="Cr_LN"/>
      <sheetName val="POSTES"/>
      <sheetName val="MM_postes"/>
      <sheetName val="Cr_postes"/>
      <sheetName val="BDI"/>
      <sheetName val="Resumo - Geral"/>
      <sheetName val="QCI - GER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vimentação"/>
      <sheetName val="MM_Pav"/>
      <sheetName val="Cr_pav"/>
      <sheetName val="BDI"/>
      <sheetName val="QCI - GERA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sheetName val="PLANILHA C DES"/>
      <sheetName val="MEMÓRIA DE CÁLCULO"/>
      <sheetName val="COMPOSIÇÃO C DES (2)"/>
      <sheetName val="BDI C DES."/>
      <sheetName val="CRONOG"/>
    </sheetNames>
    <sheetDataSet>
      <sheetData sheetId="1">
        <row r="16">
          <cell r="C16" t="str">
            <v>CP-I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6"/>
  <sheetViews>
    <sheetView tabSelected="1" view="pageBreakPreview" zoomScale="90" zoomScaleSheetLayoutView="90" zoomScalePageLayoutView="0" workbookViewId="0" topLeftCell="A1">
      <selection activeCell="B11" sqref="B11:C11"/>
    </sheetView>
  </sheetViews>
  <sheetFormatPr defaultColWidth="9.140625" defaultRowHeight="15"/>
  <cols>
    <col min="1" max="1" width="15.140625" style="0" customWidth="1"/>
    <col min="2" max="2" width="14.28125" style="0" customWidth="1"/>
    <col min="3" max="3" width="55.421875" style="0" bestFit="1" customWidth="1"/>
    <col min="4" max="4" width="6.140625" style="0" customWidth="1"/>
    <col min="5" max="5" width="8.28125" style="0" customWidth="1"/>
    <col min="6" max="6" width="10.140625" style="0" hidden="1" customWidth="1"/>
    <col min="7" max="9" width="9.140625" style="0" hidden="1" customWidth="1"/>
    <col min="10" max="10" width="10.00390625" style="0" hidden="1" customWidth="1"/>
    <col min="11" max="11" width="6.8515625" style="0" customWidth="1"/>
    <col min="12" max="12" width="12.28125" style="0" hidden="1" customWidth="1"/>
    <col min="13" max="14" width="16.7109375" style="0" customWidth="1"/>
    <col min="15" max="17" width="8.7109375" style="0" customWidth="1"/>
    <col min="18" max="18" width="8.8515625" style="0" customWidth="1"/>
    <col min="19" max="19" width="10.421875" style="0" bestFit="1" customWidth="1"/>
  </cols>
  <sheetData>
    <row r="1" spans="2:18" ht="20.25" customHeight="1">
      <c r="B1" s="272"/>
      <c r="C1" s="272"/>
      <c r="D1" s="272"/>
      <c r="E1" s="272"/>
      <c r="F1" s="272"/>
      <c r="G1" s="272"/>
      <c r="H1" s="272"/>
      <c r="I1" s="272"/>
      <c r="J1" s="272"/>
      <c r="K1" s="272"/>
      <c r="L1" s="272"/>
      <c r="M1" s="272"/>
      <c r="N1" s="272"/>
      <c r="O1" s="272"/>
      <c r="P1" s="272"/>
      <c r="Q1" s="272"/>
      <c r="R1" s="272"/>
    </row>
    <row r="2" spans="2:18" ht="21">
      <c r="B2" s="273"/>
      <c r="C2" s="273"/>
      <c r="D2" s="273"/>
      <c r="E2" s="273"/>
      <c r="F2" s="273"/>
      <c r="G2" s="273"/>
      <c r="H2" s="273"/>
      <c r="I2" s="273"/>
      <c r="J2" s="273"/>
      <c r="K2" s="273"/>
      <c r="L2" s="273"/>
      <c r="M2" s="273"/>
      <c r="N2" s="273"/>
      <c r="O2" s="273"/>
      <c r="P2" s="273"/>
      <c r="Q2" s="273"/>
      <c r="R2" s="273"/>
    </row>
    <row r="3" spans="2:18" ht="21">
      <c r="B3" s="71"/>
      <c r="C3" s="50"/>
      <c r="D3" s="50"/>
      <c r="E3" s="50"/>
      <c r="F3" s="50"/>
      <c r="G3" s="50"/>
      <c r="H3" s="50"/>
      <c r="I3" s="50"/>
      <c r="J3" s="50"/>
      <c r="K3" s="50"/>
      <c r="L3" s="50"/>
      <c r="M3" s="50"/>
      <c r="N3" s="50"/>
      <c r="O3" s="50"/>
      <c r="P3" s="50"/>
      <c r="Q3" s="50"/>
      <c r="R3" s="50"/>
    </row>
    <row r="4" spans="2:18" ht="21">
      <c r="B4" s="71"/>
      <c r="C4" s="50"/>
      <c r="D4" s="50"/>
      <c r="E4" s="50"/>
      <c r="F4" s="50"/>
      <c r="G4" s="50"/>
      <c r="H4" s="50"/>
      <c r="I4" s="50"/>
      <c r="J4" s="50"/>
      <c r="K4" s="50"/>
      <c r="L4" s="50"/>
      <c r="M4" s="50"/>
      <c r="N4" s="50"/>
      <c r="O4" s="50"/>
      <c r="P4" s="50"/>
      <c r="Q4" s="50"/>
      <c r="R4" s="50"/>
    </row>
    <row r="5" spans="1:18" ht="21">
      <c r="A5" s="303" t="s">
        <v>41</v>
      </c>
      <c r="B5" s="304"/>
      <c r="C5" s="304"/>
      <c r="D5" s="304"/>
      <c r="E5" s="304"/>
      <c r="F5" s="304"/>
      <c r="G5" s="304"/>
      <c r="H5" s="304"/>
      <c r="I5" s="304"/>
      <c r="J5" s="304"/>
      <c r="K5" s="304"/>
      <c r="L5" s="304"/>
      <c r="M5" s="304"/>
      <c r="N5" s="304"/>
      <c r="O5" s="304"/>
      <c r="P5" s="304"/>
      <c r="Q5" s="304"/>
      <c r="R5" s="304"/>
    </row>
    <row r="6" spans="1:18" s="5" customFormat="1" ht="25.5" customHeight="1">
      <c r="A6" s="253" t="s">
        <v>7</v>
      </c>
      <c r="B6" s="253"/>
      <c r="C6" s="280" t="s">
        <v>146</v>
      </c>
      <c r="D6" s="280"/>
      <c r="E6" s="280"/>
      <c r="F6" s="280"/>
      <c r="G6" s="280"/>
      <c r="H6" s="280"/>
      <c r="I6" s="280"/>
      <c r="J6" s="280"/>
      <c r="K6" s="280"/>
      <c r="L6" s="280"/>
      <c r="M6" s="280"/>
      <c r="N6" s="277" t="s">
        <v>20</v>
      </c>
      <c r="O6" s="277"/>
      <c r="P6" s="279"/>
      <c r="Q6" s="274">
        <f>Q21</f>
        <v>553988.9943872</v>
      </c>
      <c r="R6" s="275"/>
    </row>
    <row r="7" spans="1:18" s="5" customFormat="1" ht="15" customHeight="1">
      <c r="A7" s="253" t="s">
        <v>8</v>
      </c>
      <c r="B7" s="253"/>
      <c r="C7" s="84" t="s">
        <v>133</v>
      </c>
      <c r="D7" s="278" t="s">
        <v>54</v>
      </c>
      <c r="E7" s="278"/>
      <c r="F7" s="278"/>
      <c r="G7" s="278"/>
      <c r="H7" s="278"/>
      <c r="I7" s="278"/>
      <c r="J7" s="278"/>
      <c r="K7" s="278"/>
      <c r="L7" s="278"/>
      <c r="M7" s="278"/>
      <c r="N7" s="278"/>
      <c r="O7" s="278"/>
      <c r="P7" s="278"/>
      <c r="Q7" s="262">
        <v>44272</v>
      </c>
      <c r="R7" s="263"/>
    </row>
    <row r="8" spans="1:18" s="5" customFormat="1" ht="15" customHeight="1">
      <c r="A8" s="276" t="s">
        <v>28</v>
      </c>
      <c r="B8" s="277"/>
      <c r="C8" s="83" t="s">
        <v>55</v>
      </c>
      <c r="D8" s="301"/>
      <c r="E8" s="301"/>
      <c r="F8" s="127"/>
      <c r="G8" s="128"/>
      <c r="H8" s="129"/>
      <c r="I8" s="9"/>
      <c r="J8" s="126"/>
      <c r="K8" s="130"/>
      <c r="L8" s="131"/>
      <c r="M8" s="9"/>
      <c r="N8" s="264"/>
      <c r="O8" s="264"/>
      <c r="P8" s="264"/>
      <c r="Q8" s="265"/>
      <c r="R8" s="266"/>
    </row>
    <row r="9" spans="1:18" s="5" customFormat="1" ht="15" customHeight="1">
      <c r="A9" s="253" t="s">
        <v>32</v>
      </c>
      <c r="B9" s="253"/>
      <c r="C9" s="85">
        <f>BDI!F22</f>
        <v>0.2652</v>
      </c>
      <c r="D9" s="302"/>
      <c r="E9" s="302"/>
      <c r="F9" s="1"/>
      <c r="G9" s="6"/>
      <c r="H9" s="7"/>
      <c r="I9" s="6"/>
      <c r="J9" s="8"/>
      <c r="K9" s="52"/>
      <c r="L9" s="9"/>
      <c r="M9" s="6"/>
      <c r="N9" s="267"/>
      <c r="O9" s="267"/>
      <c r="P9" s="267"/>
      <c r="Q9" s="268"/>
      <c r="R9" s="269"/>
    </row>
    <row r="10" spans="1:18" s="5" customFormat="1" ht="15.75" customHeight="1" thickBot="1">
      <c r="A10" s="253" t="s">
        <v>29</v>
      </c>
      <c r="B10" s="253"/>
      <c r="C10" s="86" t="s">
        <v>30</v>
      </c>
      <c r="D10" s="12"/>
      <c r="E10" s="51"/>
      <c r="F10" s="2"/>
      <c r="G10" s="10"/>
      <c r="H10" s="10"/>
      <c r="I10" s="11"/>
      <c r="J10" s="11"/>
      <c r="K10" s="11"/>
      <c r="L10" s="11"/>
      <c r="M10" s="11"/>
      <c r="N10" s="238"/>
      <c r="O10" s="238"/>
      <c r="P10" s="238"/>
      <c r="Q10" s="241"/>
      <c r="R10" s="242"/>
    </row>
    <row r="11" spans="1:18" ht="21" customHeight="1">
      <c r="A11" s="80"/>
      <c r="B11" s="251" t="s">
        <v>0</v>
      </c>
      <c r="C11" s="252"/>
      <c r="D11" s="305" t="s">
        <v>1</v>
      </c>
      <c r="E11" s="306"/>
      <c r="F11" s="306"/>
      <c r="G11" s="306"/>
      <c r="H11" s="306"/>
      <c r="I11" s="306"/>
      <c r="J11" s="306"/>
      <c r="K11" s="307"/>
      <c r="L11" s="4"/>
      <c r="M11" s="284" t="s">
        <v>38</v>
      </c>
      <c r="N11" s="285"/>
      <c r="O11" s="285"/>
      <c r="P11" s="285"/>
      <c r="Q11" s="285"/>
      <c r="R11" s="285"/>
    </row>
    <row r="12" spans="1:18" ht="15" customHeight="1">
      <c r="A12" s="270" t="s">
        <v>36</v>
      </c>
      <c r="B12" s="248" t="s">
        <v>2</v>
      </c>
      <c r="C12" s="249" t="s">
        <v>3</v>
      </c>
      <c r="D12" s="250" t="s">
        <v>17</v>
      </c>
      <c r="E12" s="250" t="s">
        <v>4</v>
      </c>
      <c r="F12" s="250"/>
      <c r="G12" s="250"/>
      <c r="H12" s="250"/>
      <c r="I12" s="250"/>
      <c r="J12" s="250"/>
      <c r="K12" s="250"/>
      <c r="L12" s="258" t="s">
        <v>5</v>
      </c>
      <c r="M12" s="246" t="s">
        <v>39</v>
      </c>
      <c r="N12" s="246" t="s">
        <v>40</v>
      </c>
      <c r="O12" s="286" t="s">
        <v>43</v>
      </c>
      <c r="P12" s="287"/>
      <c r="Q12" s="295" t="s">
        <v>44</v>
      </c>
      <c r="R12" s="296"/>
    </row>
    <row r="13" spans="1:18" ht="15">
      <c r="A13" s="271"/>
      <c r="B13" s="248"/>
      <c r="C13" s="249"/>
      <c r="D13" s="250"/>
      <c r="E13" s="250"/>
      <c r="F13" s="250"/>
      <c r="G13" s="250"/>
      <c r="H13" s="250"/>
      <c r="I13" s="250"/>
      <c r="J13" s="250"/>
      <c r="K13" s="250"/>
      <c r="L13" s="259"/>
      <c r="M13" s="246"/>
      <c r="N13" s="246"/>
      <c r="O13" s="288"/>
      <c r="P13" s="289"/>
      <c r="Q13" s="297"/>
      <c r="R13" s="298"/>
    </row>
    <row r="14" spans="1:18" ht="15">
      <c r="A14" s="81"/>
      <c r="B14" s="14"/>
      <c r="C14" s="13"/>
      <c r="D14" s="14"/>
      <c r="E14" s="308"/>
      <c r="F14" s="309"/>
      <c r="G14" s="309"/>
      <c r="H14" s="309"/>
      <c r="I14" s="309"/>
      <c r="J14" s="309"/>
      <c r="K14" s="310"/>
      <c r="L14" s="3" t="s">
        <v>6</v>
      </c>
      <c r="M14" s="247"/>
      <c r="N14" s="247"/>
      <c r="O14" s="290"/>
      <c r="P14" s="291"/>
      <c r="Q14" s="299"/>
      <c r="R14" s="300"/>
    </row>
    <row r="15" spans="1:18" s="23" customFormat="1" ht="15" customHeight="1">
      <c r="A15" s="95" t="s">
        <v>9</v>
      </c>
      <c r="B15" s="95"/>
      <c r="C15" s="107" t="s">
        <v>21</v>
      </c>
      <c r="D15" s="108"/>
      <c r="E15" s="281"/>
      <c r="F15" s="282"/>
      <c r="G15" s="282"/>
      <c r="H15" s="282"/>
      <c r="I15" s="282"/>
      <c r="J15" s="282"/>
      <c r="K15" s="283"/>
      <c r="L15" s="109"/>
      <c r="M15" s="109"/>
      <c r="N15" s="109"/>
      <c r="O15" s="256">
        <f>O16</f>
        <v>1766.736</v>
      </c>
      <c r="P15" s="257"/>
      <c r="Q15" s="256">
        <f>Q16</f>
        <v>2235.2743872</v>
      </c>
      <c r="R15" s="257"/>
    </row>
    <row r="16" spans="1:18" s="24" customFormat="1" ht="18.75" customHeight="1">
      <c r="A16" s="56" t="s">
        <v>72</v>
      </c>
      <c r="B16" s="93" t="s">
        <v>134</v>
      </c>
      <c r="C16" s="94" t="str">
        <f>Composições!D14</f>
        <v>PLACA DE OBRA EM CHAPA DE ACO GALVANIZADO</v>
      </c>
      <c r="D16" s="26" t="s">
        <v>19</v>
      </c>
      <c r="E16" s="231">
        <f>MC!G8</f>
        <v>6</v>
      </c>
      <c r="F16" s="232"/>
      <c r="G16" s="232"/>
      <c r="H16" s="232"/>
      <c r="I16" s="232"/>
      <c r="J16" s="232"/>
      <c r="K16" s="233"/>
      <c r="L16" s="22"/>
      <c r="M16" s="87">
        <f>Composições!H25</f>
        <v>294.456</v>
      </c>
      <c r="N16" s="87">
        <f>(M16)+(M16*0.2652)</f>
        <v>372.54573120000003</v>
      </c>
      <c r="O16" s="234">
        <f>M16*E16</f>
        <v>1766.736</v>
      </c>
      <c r="P16" s="235"/>
      <c r="Q16" s="236">
        <f>E16*N16</f>
        <v>2235.2743872</v>
      </c>
      <c r="R16" s="237"/>
    </row>
    <row r="17" spans="1:18" s="24" customFormat="1" ht="15" customHeight="1">
      <c r="A17" s="95" t="s">
        <v>10</v>
      </c>
      <c r="B17" s="95"/>
      <c r="C17" s="107" t="s">
        <v>56</v>
      </c>
      <c r="D17" s="108"/>
      <c r="E17" s="281"/>
      <c r="F17" s="282"/>
      <c r="G17" s="282"/>
      <c r="H17" s="282"/>
      <c r="I17" s="282"/>
      <c r="J17" s="282"/>
      <c r="K17" s="283"/>
      <c r="L17" s="109"/>
      <c r="M17" s="109"/>
      <c r="N17" s="109"/>
      <c r="O17" s="256">
        <f>SUM(O18:P20)</f>
        <v>436100</v>
      </c>
      <c r="P17" s="257"/>
      <c r="Q17" s="256">
        <f>SUM(Q18:R20)</f>
        <v>551753.72</v>
      </c>
      <c r="R17" s="257"/>
    </row>
    <row r="18" spans="1:18" s="24" customFormat="1" ht="36.75" customHeight="1">
      <c r="A18" s="221" t="s">
        <v>136</v>
      </c>
      <c r="B18" s="56" t="s">
        <v>137</v>
      </c>
      <c r="C18" s="76" t="s">
        <v>135</v>
      </c>
      <c r="D18" s="26" t="s">
        <v>57</v>
      </c>
      <c r="E18" s="292">
        <f>MC!G16</f>
        <v>2320</v>
      </c>
      <c r="F18" s="293"/>
      <c r="G18" s="293"/>
      <c r="H18" s="293"/>
      <c r="I18" s="293"/>
      <c r="J18" s="293"/>
      <c r="K18" s="294"/>
      <c r="L18" s="22"/>
      <c r="M18" s="77">
        <v>110</v>
      </c>
      <c r="N18" s="87">
        <f>(M18)+(M18*0.2652)</f>
        <v>139.172</v>
      </c>
      <c r="O18" s="234">
        <f>E18*M18</f>
        <v>255200</v>
      </c>
      <c r="P18" s="235"/>
      <c r="Q18" s="236">
        <f>E18*N18</f>
        <v>322879.04</v>
      </c>
      <c r="R18" s="237"/>
    </row>
    <row r="19" spans="1:18" s="24" customFormat="1" ht="24">
      <c r="A19" s="221" t="s">
        <v>136</v>
      </c>
      <c r="B19" s="56" t="s">
        <v>138</v>
      </c>
      <c r="C19" s="76" t="s">
        <v>139</v>
      </c>
      <c r="D19" s="26" t="s">
        <v>57</v>
      </c>
      <c r="E19" s="231">
        <f>MC!G23</f>
        <v>926</v>
      </c>
      <c r="F19" s="232"/>
      <c r="G19" s="232"/>
      <c r="H19" s="232"/>
      <c r="I19" s="232"/>
      <c r="J19" s="232"/>
      <c r="K19" s="233"/>
      <c r="L19" s="22"/>
      <c r="M19" s="88">
        <v>150</v>
      </c>
      <c r="N19" s="87">
        <f>(M19)+(M19*0.2652)</f>
        <v>189.78</v>
      </c>
      <c r="O19" s="234">
        <f>E19*M19</f>
        <v>138900</v>
      </c>
      <c r="P19" s="235"/>
      <c r="Q19" s="236">
        <f>E19*N19</f>
        <v>175736.28</v>
      </c>
      <c r="R19" s="237"/>
    </row>
    <row r="20" spans="1:18" s="24" customFormat="1" ht="24">
      <c r="A20" s="221" t="s">
        <v>136</v>
      </c>
      <c r="B20" s="56" t="s">
        <v>149</v>
      </c>
      <c r="C20" s="76" t="s">
        <v>150</v>
      </c>
      <c r="D20" s="26" t="s">
        <v>57</v>
      </c>
      <c r="E20" s="231">
        <f>MC!G29</f>
        <v>210</v>
      </c>
      <c r="F20" s="232"/>
      <c r="G20" s="232"/>
      <c r="H20" s="232"/>
      <c r="I20" s="232"/>
      <c r="J20" s="232"/>
      <c r="K20" s="233"/>
      <c r="L20" s="22"/>
      <c r="M20" s="88">
        <v>200</v>
      </c>
      <c r="N20" s="87">
        <f>(M20)+(M20*0.2652)</f>
        <v>253.04</v>
      </c>
      <c r="O20" s="234">
        <f>E20*M20</f>
        <v>42000</v>
      </c>
      <c r="P20" s="235"/>
      <c r="Q20" s="236">
        <f>E20*N20</f>
        <v>53138.4</v>
      </c>
      <c r="R20" s="237"/>
    </row>
    <row r="21" spans="1:19" s="19" customFormat="1" ht="15">
      <c r="A21" s="110"/>
      <c r="B21" s="79"/>
      <c r="C21" s="20" t="s">
        <v>27</v>
      </c>
      <c r="D21" s="15"/>
      <c r="E21" s="243"/>
      <c r="F21" s="244"/>
      <c r="G21" s="244"/>
      <c r="H21" s="244"/>
      <c r="I21" s="244"/>
      <c r="J21" s="244"/>
      <c r="K21" s="245"/>
      <c r="L21" s="17"/>
      <c r="M21" s="16"/>
      <c r="N21" s="18"/>
      <c r="O21" s="260">
        <f>O15+O17</f>
        <v>437866.736</v>
      </c>
      <c r="P21" s="261"/>
      <c r="Q21" s="260">
        <f>Q15+Q17</f>
        <v>553988.9943872</v>
      </c>
      <c r="R21" s="261"/>
      <c r="S21" s="230"/>
    </row>
    <row r="22" spans="1:18" s="19" customFormat="1" ht="32.25" customHeight="1">
      <c r="A22" s="110"/>
      <c r="B22" s="111" t="s">
        <v>145</v>
      </c>
      <c r="C22" s="114"/>
      <c r="D22" s="239" t="s">
        <v>156</v>
      </c>
      <c r="E22" s="239"/>
      <c r="F22" s="239"/>
      <c r="G22" s="239"/>
      <c r="H22" s="239"/>
      <c r="I22" s="239"/>
      <c r="J22" s="239"/>
      <c r="K22" s="239"/>
      <c r="L22" s="239"/>
      <c r="M22" s="239"/>
      <c r="N22" s="239"/>
      <c r="O22" s="254" t="s">
        <v>157</v>
      </c>
      <c r="P22" s="254"/>
      <c r="Q22" s="254"/>
      <c r="R22" s="254"/>
    </row>
    <row r="23" spans="1:18" s="24" customFormat="1" ht="27" customHeight="1">
      <c r="A23" s="82"/>
      <c r="B23" s="112"/>
      <c r="C23" s="113"/>
      <c r="D23" s="240"/>
      <c r="E23" s="240"/>
      <c r="F23" s="240"/>
      <c r="G23" s="240"/>
      <c r="H23" s="240"/>
      <c r="I23" s="240"/>
      <c r="J23" s="240"/>
      <c r="K23" s="240"/>
      <c r="L23" s="240"/>
      <c r="M23" s="240"/>
      <c r="N23" s="240"/>
      <c r="O23" s="255"/>
      <c r="P23" s="255"/>
      <c r="Q23" s="255"/>
      <c r="R23" s="255"/>
    </row>
    <row r="24" spans="1:18" s="24" customFormat="1" ht="12">
      <c r="A24" s="60"/>
      <c r="B24" s="70"/>
      <c r="C24" s="64"/>
      <c r="D24" s="65"/>
      <c r="E24" s="65"/>
      <c r="F24" s="58"/>
      <c r="G24" s="58"/>
      <c r="H24" s="58"/>
      <c r="I24" s="58"/>
      <c r="J24" s="58"/>
      <c r="K24" s="57"/>
      <c r="L24" s="58"/>
      <c r="M24" s="65"/>
      <c r="N24" s="65"/>
      <c r="O24" s="66"/>
      <c r="P24" s="69"/>
      <c r="Q24" s="66"/>
      <c r="R24" s="66"/>
    </row>
    <row r="25" spans="1:18" s="24" customFormat="1" ht="12">
      <c r="A25" s="60"/>
      <c r="B25" s="61"/>
      <c r="C25" s="61"/>
      <c r="D25" s="61"/>
      <c r="E25" s="61"/>
      <c r="F25" s="55"/>
      <c r="G25" s="56"/>
      <c r="H25" s="56"/>
      <c r="I25" s="56"/>
      <c r="J25" s="53"/>
      <c r="K25" s="61"/>
      <c r="L25" s="54"/>
      <c r="M25" s="61"/>
      <c r="N25" s="61"/>
      <c r="O25" s="61"/>
      <c r="P25" s="61"/>
      <c r="Q25" s="67"/>
      <c r="R25" s="61">
        <f>Q21*1%</f>
        <v>5539.889943872</v>
      </c>
    </row>
    <row r="26" spans="1:18" s="24" customFormat="1" ht="12">
      <c r="A26" s="60"/>
      <c r="B26" s="61"/>
      <c r="C26" s="61"/>
      <c r="D26" s="61"/>
      <c r="E26" s="61"/>
      <c r="F26" s="55"/>
      <c r="G26" s="56"/>
      <c r="H26" s="56"/>
      <c r="I26" s="56"/>
      <c r="J26" s="53"/>
      <c r="K26" s="61"/>
      <c r="L26" s="54"/>
      <c r="M26" s="61"/>
      <c r="N26" s="61"/>
      <c r="O26" s="61"/>
      <c r="P26" s="61"/>
      <c r="Q26" s="67"/>
      <c r="R26" s="61"/>
    </row>
    <row r="27" spans="1:18" s="24" customFormat="1" ht="12">
      <c r="A27" s="60"/>
      <c r="B27" s="61"/>
      <c r="C27" s="61"/>
      <c r="D27" s="61"/>
      <c r="E27" s="61"/>
      <c r="F27" s="55"/>
      <c r="G27" s="56"/>
      <c r="H27" s="56"/>
      <c r="I27" s="56"/>
      <c r="J27" s="53"/>
      <c r="K27" s="61"/>
      <c r="L27" s="54"/>
      <c r="M27" s="61"/>
      <c r="N27" s="61"/>
      <c r="O27" s="61"/>
      <c r="P27" s="61"/>
      <c r="Q27" s="67"/>
      <c r="R27" s="61">
        <f>E18/2</f>
        <v>1160</v>
      </c>
    </row>
    <row r="28" spans="1:18" s="24" customFormat="1" ht="12">
      <c r="A28" s="60"/>
      <c r="B28" s="61"/>
      <c r="C28" s="61"/>
      <c r="D28" s="61"/>
      <c r="E28" s="61"/>
      <c r="F28" s="55"/>
      <c r="G28" s="56"/>
      <c r="H28" s="56"/>
      <c r="I28" s="56"/>
      <c r="J28" s="53"/>
      <c r="K28" s="61"/>
      <c r="L28" s="54"/>
      <c r="M28" s="61"/>
      <c r="N28" s="61"/>
      <c r="O28" s="61"/>
      <c r="P28" s="61"/>
      <c r="Q28" s="67"/>
      <c r="R28" s="61"/>
    </row>
    <row r="29" spans="1:18" s="24" customFormat="1" ht="12">
      <c r="A29" s="60"/>
      <c r="B29" s="61"/>
      <c r="C29" s="61"/>
      <c r="D29" s="61"/>
      <c r="E29" s="61"/>
      <c r="F29" s="55"/>
      <c r="G29" s="56"/>
      <c r="H29" s="56"/>
      <c r="I29" s="56"/>
      <c r="J29" s="53"/>
      <c r="K29" s="61"/>
      <c r="L29" s="54"/>
      <c r="M29" s="61"/>
      <c r="N29" s="61"/>
      <c r="O29" s="61"/>
      <c r="P29" s="61"/>
      <c r="Q29" s="67"/>
      <c r="R29" s="61"/>
    </row>
    <row r="30" spans="1:18" s="24" customFormat="1" ht="12">
      <c r="A30" s="61"/>
      <c r="B30" s="61"/>
      <c r="C30" s="61"/>
      <c r="D30" s="61"/>
      <c r="E30" s="61"/>
      <c r="F30" s="55"/>
      <c r="G30" s="56"/>
      <c r="H30" s="56"/>
      <c r="I30" s="56"/>
      <c r="J30" s="53"/>
      <c r="K30" s="61"/>
      <c r="L30" s="54"/>
      <c r="M30" s="61"/>
      <c r="N30" s="61"/>
      <c r="O30" s="61"/>
      <c r="P30" s="61"/>
      <c r="Q30" s="67"/>
      <c r="R30" s="61"/>
    </row>
    <row r="31" spans="1:18" s="24" customFormat="1" ht="12">
      <c r="A31" s="61"/>
      <c r="B31" s="61"/>
      <c r="C31" s="61"/>
      <c r="D31" s="61"/>
      <c r="E31" s="61"/>
      <c r="F31" s="55"/>
      <c r="G31" s="56"/>
      <c r="H31" s="56"/>
      <c r="I31" s="56"/>
      <c r="J31" s="53"/>
      <c r="K31" s="61"/>
      <c r="L31" s="54"/>
      <c r="M31" s="61"/>
      <c r="N31" s="61"/>
      <c r="O31" s="61"/>
      <c r="P31" s="61"/>
      <c r="Q31" s="67"/>
      <c r="R31" s="61"/>
    </row>
    <row r="32" spans="1:18" s="24" customFormat="1" ht="12">
      <c r="A32" s="60"/>
      <c r="B32" s="61"/>
      <c r="C32" s="61"/>
      <c r="D32" s="61"/>
      <c r="E32" s="61"/>
      <c r="F32" s="55"/>
      <c r="G32" s="56"/>
      <c r="H32" s="56"/>
      <c r="I32" s="56"/>
      <c r="J32" s="53"/>
      <c r="K32" s="61"/>
      <c r="L32" s="54"/>
      <c r="M32" s="61"/>
      <c r="N32" s="61"/>
      <c r="O32" s="61"/>
      <c r="P32" s="61"/>
      <c r="Q32" s="67"/>
      <c r="R32" s="61"/>
    </row>
    <row r="33" spans="1:18" s="24" customFormat="1" ht="12">
      <c r="A33" s="60"/>
      <c r="B33" s="61"/>
      <c r="C33" s="61"/>
      <c r="D33" s="61"/>
      <c r="E33" s="61"/>
      <c r="F33" s="55"/>
      <c r="G33" s="56"/>
      <c r="H33" s="56"/>
      <c r="I33" s="56"/>
      <c r="J33" s="53"/>
      <c r="K33" s="61"/>
      <c r="L33" s="54"/>
      <c r="M33" s="61"/>
      <c r="N33" s="61"/>
      <c r="O33" s="61"/>
      <c r="P33" s="61"/>
      <c r="Q33" s="67"/>
      <c r="R33" s="61"/>
    </row>
    <row r="34" spans="1:18" s="24" customFormat="1" ht="12">
      <c r="A34" s="60"/>
      <c r="B34" s="61"/>
      <c r="C34" s="61"/>
      <c r="D34" s="61"/>
      <c r="E34" s="61"/>
      <c r="F34" s="55"/>
      <c r="G34" s="56"/>
      <c r="H34" s="56"/>
      <c r="I34" s="56"/>
      <c r="J34" s="53"/>
      <c r="K34" s="61"/>
      <c r="L34" s="54"/>
      <c r="M34" s="61"/>
      <c r="N34" s="61"/>
      <c r="O34" s="61"/>
      <c r="P34" s="61"/>
      <c r="Q34" s="67"/>
      <c r="R34" s="61"/>
    </row>
    <row r="35" spans="1:18" s="24" customFormat="1" ht="12">
      <c r="A35" s="60"/>
      <c r="B35" s="61"/>
      <c r="C35" s="61"/>
      <c r="D35" s="61"/>
      <c r="E35" s="61"/>
      <c r="F35" s="55"/>
      <c r="G35" s="56"/>
      <c r="H35" s="56"/>
      <c r="I35" s="56"/>
      <c r="J35" s="53"/>
      <c r="K35" s="61"/>
      <c r="L35" s="54"/>
      <c r="M35" s="61"/>
      <c r="N35" s="61"/>
      <c r="O35" s="61"/>
      <c r="P35" s="61"/>
      <c r="Q35" s="67"/>
      <c r="R35" s="61"/>
    </row>
    <row r="36" spans="1:18" s="24" customFormat="1" ht="12">
      <c r="A36" s="60"/>
      <c r="B36" s="61"/>
      <c r="C36" s="62" t="s">
        <v>26</v>
      </c>
      <c r="D36" s="61"/>
      <c r="E36" s="61"/>
      <c r="F36" s="55"/>
      <c r="G36" s="56"/>
      <c r="H36" s="56"/>
      <c r="I36" s="56"/>
      <c r="J36" s="53"/>
      <c r="K36" s="61"/>
      <c r="L36" s="54"/>
      <c r="M36" s="61"/>
      <c r="N36" s="61"/>
      <c r="O36" s="62" t="s">
        <v>33</v>
      </c>
      <c r="P36" s="61"/>
      <c r="Q36" s="67"/>
      <c r="R36" s="61"/>
    </row>
    <row r="37" spans="1:18" s="24" customFormat="1" ht="12">
      <c r="A37" s="60"/>
      <c r="B37" s="61"/>
      <c r="C37" s="141" t="s">
        <v>153</v>
      </c>
      <c r="D37" s="61"/>
      <c r="E37" s="61"/>
      <c r="F37" s="55"/>
      <c r="G37" s="56"/>
      <c r="H37" s="56"/>
      <c r="I37" s="56"/>
      <c r="J37" s="53"/>
      <c r="K37" s="61"/>
      <c r="L37" s="54"/>
      <c r="M37" s="61"/>
      <c r="N37" s="61"/>
      <c r="O37" s="62" t="s">
        <v>34</v>
      </c>
      <c r="P37" s="61"/>
      <c r="Q37" s="67"/>
      <c r="R37" s="61"/>
    </row>
    <row r="38" spans="1:18" s="24" customFormat="1" ht="12">
      <c r="A38" s="59"/>
      <c r="B38" s="63"/>
      <c r="C38" s="63"/>
      <c r="D38" s="63"/>
      <c r="E38" s="63"/>
      <c r="F38" s="55"/>
      <c r="G38" s="56"/>
      <c r="H38" s="56"/>
      <c r="I38" s="56"/>
      <c r="J38" s="53"/>
      <c r="K38" s="63"/>
      <c r="L38" s="54"/>
      <c r="M38" s="63"/>
      <c r="N38" s="63"/>
      <c r="O38" s="63"/>
      <c r="P38" s="63"/>
      <c r="Q38" s="68"/>
      <c r="R38" s="63"/>
    </row>
    <row r="39" s="24" customFormat="1" ht="12">
      <c r="Q39" s="49"/>
    </row>
    <row r="40" s="24" customFormat="1" ht="12">
      <c r="Q40" s="49"/>
    </row>
    <row r="41" s="24" customFormat="1" ht="12">
      <c r="Q41" s="49"/>
    </row>
    <row r="42" s="24" customFormat="1" ht="12">
      <c r="Q42" s="49"/>
    </row>
    <row r="43" s="24" customFormat="1" ht="12">
      <c r="Q43" s="49"/>
    </row>
    <row r="44" s="24" customFormat="1" ht="12">
      <c r="Q44" s="49"/>
    </row>
    <row r="45" s="24" customFormat="1" ht="12">
      <c r="Q45" s="49"/>
    </row>
    <row r="46" s="24" customFormat="1" ht="12">
      <c r="Q46" s="49"/>
    </row>
    <row r="47" s="24" customFormat="1" ht="12"/>
    <row r="48" s="24" customFormat="1" ht="12"/>
    <row r="49" s="24" customFormat="1" ht="12"/>
    <row r="50" s="24" customFormat="1" ht="12"/>
  </sheetData>
  <sheetProtection/>
  <mergeCells count="58">
    <mergeCell ref="E19:K19"/>
    <mergeCell ref="Q17:R17"/>
    <mergeCell ref="D8:E8"/>
    <mergeCell ref="D9:E9"/>
    <mergeCell ref="Q21:R21"/>
    <mergeCell ref="A5:R5"/>
    <mergeCell ref="D11:K11"/>
    <mergeCell ref="E12:K13"/>
    <mergeCell ref="E14:K14"/>
    <mergeCell ref="E15:K15"/>
    <mergeCell ref="E17:K17"/>
    <mergeCell ref="M11:R11"/>
    <mergeCell ref="O12:P14"/>
    <mergeCell ref="O15:P15"/>
    <mergeCell ref="E18:K18"/>
    <mergeCell ref="Q12:R14"/>
    <mergeCell ref="Q15:R15"/>
    <mergeCell ref="Q16:R16"/>
    <mergeCell ref="O16:P16"/>
    <mergeCell ref="B1:R1"/>
    <mergeCell ref="B2:R2"/>
    <mergeCell ref="Q6:R6"/>
    <mergeCell ref="A6:B6"/>
    <mergeCell ref="A7:B7"/>
    <mergeCell ref="A8:B8"/>
    <mergeCell ref="D7:P7"/>
    <mergeCell ref="N6:P6"/>
    <mergeCell ref="C6:M6"/>
    <mergeCell ref="Q19:R19"/>
    <mergeCell ref="O19:P19"/>
    <mergeCell ref="O21:P21"/>
    <mergeCell ref="A9:B9"/>
    <mergeCell ref="Q7:R7"/>
    <mergeCell ref="N8:P8"/>
    <mergeCell ref="Q8:R8"/>
    <mergeCell ref="N9:P9"/>
    <mergeCell ref="Q9:R9"/>
    <mergeCell ref="A12:A13"/>
    <mergeCell ref="B12:B13"/>
    <mergeCell ref="C12:C13"/>
    <mergeCell ref="D12:D13"/>
    <mergeCell ref="B11:C11"/>
    <mergeCell ref="A10:B10"/>
    <mergeCell ref="O22:R23"/>
    <mergeCell ref="O17:P17"/>
    <mergeCell ref="O18:P18"/>
    <mergeCell ref="L12:L13"/>
    <mergeCell ref="M12:M14"/>
    <mergeCell ref="E20:K20"/>
    <mergeCell ref="O20:P20"/>
    <mergeCell ref="Q20:R20"/>
    <mergeCell ref="E16:K16"/>
    <mergeCell ref="N10:P10"/>
    <mergeCell ref="D22:N23"/>
    <mergeCell ref="Q10:R10"/>
    <mergeCell ref="E21:K21"/>
    <mergeCell ref="N12:N14"/>
    <mergeCell ref="Q18:R18"/>
  </mergeCells>
  <printOptions horizontalCentered="1"/>
  <pageMargins left="0.1968503937007874" right="0.1968503937007874" top="0.4724409448818898" bottom="0.5511811023622047"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dimension ref="A1:N75"/>
  <sheetViews>
    <sheetView view="pageBreakPreview" zoomScale="115" zoomScaleNormal="110" zoomScaleSheetLayoutView="115" zoomScalePageLayoutView="0" workbookViewId="0" topLeftCell="A1">
      <selection activeCell="B4" sqref="B4"/>
    </sheetView>
  </sheetViews>
  <sheetFormatPr defaultColWidth="9.140625" defaultRowHeight="28.5" customHeight="1"/>
  <cols>
    <col min="1" max="1" width="13.7109375" style="27" customWidth="1"/>
    <col min="2" max="2" width="44.8515625" style="46" customWidth="1"/>
    <col min="3" max="3" width="8.7109375" style="47" customWidth="1"/>
    <col min="4" max="4" width="6.7109375" style="47" customWidth="1"/>
    <col min="5" max="5" width="7.00390625" style="47" bestFit="1" customWidth="1"/>
    <col min="6" max="6" width="6.7109375" style="47" customWidth="1"/>
    <col min="7" max="7" width="9.421875" style="48" customWidth="1"/>
    <col min="8" max="8" width="5.57421875" style="47" customWidth="1"/>
    <col min="9" max="16384" width="9.140625" style="27" customWidth="1"/>
  </cols>
  <sheetData>
    <row r="1" spans="1:8" ht="40.5" customHeight="1">
      <c r="A1" s="314" t="s">
        <v>42</v>
      </c>
      <c r="B1" s="315"/>
      <c r="C1" s="315"/>
      <c r="D1" s="315"/>
      <c r="E1" s="315"/>
      <c r="F1" s="315"/>
      <c r="G1" s="315"/>
      <c r="H1" s="316"/>
    </row>
    <row r="2" spans="1:12" s="29" customFormat="1" ht="32.25" customHeight="1">
      <c r="A2" s="28" t="s">
        <v>11</v>
      </c>
      <c r="B2" s="317" t="s">
        <v>146</v>
      </c>
      <c r="C2" s="317"/>
      <c r="D2" s="317"/>
      <c r="E2" s="317"/>
      <c r="F2" s="317"/>
      <c r="G2" s="317"/>
      <c r="H2" s="317"/>
      <c r="I2" s="138"/>
      <c r="J2" s="138"/>
      <c r="K2" s="138"/>
      <c r="L2" s="138"/>
    </row>
    <row r="3" spans="1:8" ht="21" customHeight="1">
      <c r="A3" s="318" t="s">
        <v>12</v>
      </c>
      <c r="B3" s="319"/>
      <c r="C3" s="319"/>
      <c r="D3" s="319"/>
      <c r="E3" s="319"/>
      <c r="F3" s="319"/>
      <c r="G3" s="319"/>
      <c r="H3" s="319"/>
    </row>
    <row r="4" spans="1:8" s="31" customFormat="1" ht="14.25" customHeight="1">
      <c r="A4" s="30" t="s">
        <v>13</v>
      </c>
      <c r="B4" s="30" t="s">
        <v>22</v>
      </c>
      <c r="C4" s="30" t="s">
        <v>14</v>
      </c>
      <c r="D4" s="30" t="s">
        <v>15</v>
      </c>
      <c r="E4" s="30" t="s">
        <v>23</v>
      </c>
      <c r="F4" s="30" t="s">
        <v>16</v>
      </c>
      <c r="G4" s="30" t="s">
        <v>24</v>
      </c>
      <c r="H4" s="30" t="s">
        <v>17</v>
      </c>
    </row>
    <row r="5" spans="1:8" s="31" customFormat="1" ht="12.75" customHeight="1">
      <c r="A5" s="21" t="s">
        <v>9</v>
      </c>
      <c r="B5" s="313" t="s">
        <v>21</v>
      </c>
      <c r="C5" s="313"/>
      <c r="D5" s="313"/>
      <c r="E5" s="313"/>
      <c r="F5" s="313"/>
      <c r="G5" s="313"/>
      <c r="H5" s="313"/>
    </row>
    <row r="6" spans="1:8" s="31" customFormat="1" ht="11.25">
      <c r="A6" s="96" t="str">
        <f>'Planilha Base'!B16</f>
        <v>CP-I</v>
      </c>
      <c r="B6" s="25" t="s">
        <v>31</v>
      </c>
      <c r="C6" s="91"/>
      <c r="D6" s="33"/>
      <c r="E6" s="33"/>
      <c r="F6" s="33"/>
      <c r="G6" s="34"/>
      <c r="H6" s="33"/>
    </row>
    <row r="7" spans="1:8" s="31" customFormat="1" ht="11.25">
      <c r="A7" s="72"/>
      <c r="B7" s="25" t="s">
        <v>31</v>
      </c>
      <c r="C7" s="91">
        <v>3</v>
      </c>
      <c r="D7" s="33">
        <v>2</v>
      </c>
      <c r="E7" s="33"/>
      <c r="F7" s="33">
        <v>1</v>
      </c>
      <c r="G7" s="34">
        <f>C7*D7*F7</f>
        <v>6</v>
      </c>
      <c r="H7" s="33"/>
    </row>
    <row r="8" spans="1:8" s="31" customFormat="1" ht="13.5" customHeight="1">
      <c r="A8" s="106"/>
      <c r="B8" s="73" t="s">
        <v>18</v>
      </c>
      <c r="C8" s="35"/>
      <c r="D8" s="35"/>
      <c r="E8" s="35"/>
      <c r="F8" s="35"/>
      <c r="G8" s="36">
        <f>G7</f>
        <v>6</v>
      </c>
      <c r="H8" s="35" t="s">
        <v>19</v>
      </c>
    </row>
    <row r="9" spans="1:8" s="31" customFormat="1" ht="13.5" customHeight="1">
      <c r="A9" s="74"/>
      <c r="B9" s="97"/>
      <c r="C9" s="98"/>
      <c r="D9" s="98"/>
      <c r="E9" s="98"/>
      <c r="F9" s="98"/>
      <c r="G9" s="99"/>
      <c r="H9" s="98"/>
    </row>
    <row r="10" spans="1:14" s="31" customFormat="1" ht="13.5" customHeight="1">
      <c r="A10" s="78" t="s">
        <v>10</v>
      </c>
      <c r="B10" s="320" t="s">
        <v>56</v>
      </c>
      <c r="C10" s="320"/>
      <c r="D10" s="320"/>
      <c r="E10" s="320"/>
      <c r="F10" s="320"/>
      <c r="G10" s="320"/>
      <c r="H10" s="320"/>
      <c r="I10" s="90"/>
      <c r="J10" s="90"/>
      <c r="K10" s="90"/>
      <c r="L10" s="89"/>
      <c r="M10" s="89"/>
      <c r="N10" s="89"/>
    </row>
    <row r="11" spans="1:8" s="31" customFormat="1" ht="24">
      <c r="A11" s="221" t="str">
        <f>'Planilha Base'!A18</f>
        <v>COTAÇÃO DE PREÇO</v>
      </c>
      <c r="B11" s="76" t="str">
        <f>'Planilha Base'!C18</f>
        <v>Perfuração de Poço com Perfuratriz Pneumática</v>
      </c>
      <c r="C11" s="100"/>
      <c r="D11" s="100"/>
      <c r="E11" s="139"/>
      <c r="F11" s="100"/>
      <c r="G11" s="101"/>
      <c r="H11" s="100"/>
    </row>
    <row r="12" spans="1:8" s="31" customFormat="1" ht="11.25">
      <c r="A12" s="32"/>
      <c r="B12" s="25" t="s">
        <v>140</v>
      </c>
      <c r="C12" s="91"/>
      <c r="D12" s="33"/>
      <c r="E12" s="225">
        <v>120</v>
      </c>
      <c r="F12" s="91">
        <v>6</v>
      </c>
      <c r="G12" s="226">
        <f>E12*F12</f>
        <v>720</v>
      </c>
      <c r="H12" s="33" t="s">
        <v>58</v>
      </c>
    </row>
    <row r="13" spans="1:8" s="31" customFormat="1" ht="11.25">
      <c r="A13" s="32"/>
      <c r="B13" s="25" t="s">
        <v>154</v>
      </c>
      <c r="C13" s="91"/>
      <c r="D13" s="33"/>
      <c r="E13" s="225">
        <v>140</v>
      </c>
      <c r="F13" s="91">
        <v>3</v>
      </c>
      <c r="G13" s="226">
        <f>E13*F13</f>
        <v>420</v>
      </c>
      <c r="H13" s="33"/>
    </row>
    <row r="14" spans="1:8" s="31" customFormat="1" ht="11.25">
      <c r="A14" s="32"/>
      <c r="B14" s="25" t="s">
        <v>141</v>
      </c>
      <c r="C14" s="91"/>
      <c r="D14" s="33"/>
      <c r="E14" s="225">
        <v>50</v>
      </c>
      <c r="F14" s="91">
        <v>20</v>
      </c>
      <c r="G14" s="226">
        <f>E14*F14</f>
        <v>1000</v>
      </c>
      <c r="H14" s="33"/>
    </row>
    <row r="15" spans="1:8" s="31" customFormat="1" ht="11.25">
      <c r="A15" s="32"/>
      <c r="B15" s="25" t="s">
        <v>152</v>
      </c>
      <c r="C15" s="91"/>
      <c r="D15" s="33"/>
      <c r="E15" s="225">
        <v>180</v>
      </c>
      <c r="F15" s="91">
        <v>1</v>
      </c>
      <c r="G15" s="226">
        <f>E15*F15</f>
        <v>180</v>
      </c>
      <c r="H15" s="33"/>
    </row>
    <row r="16" spans="1:8" s="31" customFormat="1" ht="13.5" customHeight="1">
      <c r="A16" s="105"/>
      <c r="B16" s="73" t="s">
        <v>18</v>
      </c>
      <c r="C16" s="92"/>
      <c r="D16" s="35"/>
      <c r="E16" s="92"/>
      <c r="F16" s="92"/>
      <c r="G16" s="227">
        <f>SUM(G12:G15)</f>
        <v>2320</v>
      </c>
      <c r="H16" s="35" t="s">
        <v>58</v>
      </c>
    </row>
    <row r="17" spans="1:8" s="31" customFormat="1" ht="13.5" customHeight="1">
      <c r="A17" s="75"/>
      <c r="B17" s="102"/>
      <c r="C17" s="103"/>
      <c r="D17" s="104"/>
      <c r="E17" s="103"/>
      <c r="F17" s="103"/>
      <c r="G17" s="228"/>
      <c r="H17" s="104"/>
    </row>
    <row r="18" spans="1:8" s="31" customFormat="1" ht="24">
      <c r="A18" s="222" t="str">
        <f>'Planilha Base'!A19</f>
        <v>COTAÇÃO DE PREÇO</v>
      </c>
      <c r="B18" s="76" t="str">
        <f>'Planilha Base'!C19</f>
        <v>REVESTIMENTO DE POCOS C/ TUBOS DE PVC 6"</v>
      </c>
      <c r="C18" s="91"/>
      <c r="D18" s="33"/>
      <c r="E18" s="91"/>
      <c r="F18" s="91"/>
      <c r="G18" s="226"/>
      <c r="H18" s="33"/>
    </row>
    <row r="19" spans="1:8" s="31" customFormat="1" ht="13.5" customHeight="1">
      <c r="A19" s="75"/>
      <c r="B19" s="25" t="s">
        <v>142</v>
      </c>
      <c r="C19" s="91"/>
      <c r="D19" s="33"/>
      <c r="E19" s="91">
        <v>74</v>
      </c>
      <c r="F19" s="91">
        <v>6</v>
      </c>
      <c r="G19" s="226">
        <f>E19*F19</f>
        <v>444</v>
      </c>
      <c r="H19" s="33"/>
    </row>
    <row r="20" spans="1:8" s="31" customFormat="1" ht="11.25">
      <c r="A20" s="32"/>
      <c r="B20" s="25" t="s">
        <v>155</v>
      </c>
      <c r="C20" s="91"/>
      <c r="D20" s="33"/>
      <c r="E20" s="225">
        <v>94</v>
      </c>
      <c r="F20" s="91">
        <v>3</v>
      </c>
      <c r="G20" s="226">
        <f>E20*F20</f>
        <v>282</v>
      </c>
      <c r="H20" s="33"/>
    </row>
    <row r="21" spans="1:8" s="31" customFormat="1" ht="13.5" customHeight="1">
      <c r="A21" s="75"/>
      <c r="B21" s="25" t="s">
        <v>143</v>
      </c>
      <c r="C21" s="91"/>
      <c r="D21" s="33"/>
      <c r="E21" s="91">
        <v>4</v>
      </c>
      <c r="F21" s="91">
        <v>20</v>
      </c>
      <c r="G21" s="226">
        <f>E21*F21</f>
        <v>80</v>
      </c>
      <c r="H21" s="33"/>
    </row>
    <row r="22" spans="1:8" s="31" customFormat="1" ht="13.5" customHeight="1">
      <c r="A22" s="75"/>
      <c r="B22" s="25" t="s">
        <v>151</v>
      </c>
      <c r="C22" s="91"/>
      <c r="D22" s="33"/>
      <c r="E22" s="91">
        <v>120</v>
      </c>
      <c r="F22" s="91">
        <v>1</v>
      </c>
      <c r="G22" s="226">
        <f>E22*F22</f>
        <v>120</v>
      </c>
      <c r="H22" s="33"/>
    </row>
    <row r="23" spans="1:8" s="31" customFormat="1" ht="13.5" customHeight="1">
      <c r="A23" s="105"/>
      <c r="B23" s="73" t="s">
        <v>18</v>
      </c>
      <c r="C23" s="92"/>
      <c r="D23" s="35"/>
      <c r="E23" s="35"/>
      <c r="F23" s="35"/>
      <c r="G23" s="36">
        <f>SUM(G19:G22)</f>
        <v>926</v>
      </c>
      <c r="H23" s="35" t="s">
        <v>58</v>
      </c>
    </row>
    <row r="24" spans="1:8" s="31" customFormat="1" ht="13.5" customHeight="1">
      <c r="A24" s="37"/>
      <c r="B24" s="38"/>
      <c r="C24" s="39"/>
      <c r="D24" s="39"/>
      <c r="E24" s="39"/>
      <c r="F24" s="39"/>
      <c r="G24" s="40"/>
      <c r="H24" s="39"/>
    </row>
    <row r="25" spans="1:8" s="31" customFormat="1" ht="28.5" customHeight="1">
      <c r="A25" s="222" t="str">
        <f>'Planilha Base'!A20</f>
        <v>COTAÇÃO DE PREÇO</v>
      </c>
      <c r="B25" s="76" t="str">
        <f>'Planilha Base'!C20</f>
        <v>REVESTIMENTO FILTRADO DE 6"</v>
      </c>
      <c r="C25" s="91"/>
      <c r="D25" s="33"/>
      <c r="E25" s="91"/>
      <c r="F25" s="91"/>
      <c r="G25" s="226"/>
      <c r="H25" s="33"/>
    </row>
    <row r="26" spans="1:8" s="31" customFormat="1" ht="13.5" customHeight="1">
      <c r="A26" s="75"/>
      <c r="B26" s="25" t="s">
        <v>151</v>
      </c>
      <c r="C26" s="91"/>
      <c r="D26" s="33"/>
      <c r="E26" s="91">
        <v>60</v>
      </c>
      <c r="F26" s="91">
        <v>1</v>
      </c>
      <c r="G26" s="226">
        <f>E26*F26</f>
        <v>60</v>
      </c>
      <c r="H26" s="33"/>
    </row>
    <row r="27" spans="1:8" s="31" customFormat="1" ht="13.5" customHeight="1">
      <c r="A27" s="75"/>
      <c r="B27" s="25" t="s">
        <v>155</v>
      </c>
      <c r="C27" s="91"/>
      <c r="D27" s="33"/>
      <c r="E27" s="91">
        <v>20</v>
      </c>
      <c r="F27" s="91">
        <v>3</v>
      </c>
      <c r="G27" s="226">
        <f>E27*F27</f>
        <v>60</v>
      </c>
      <c r="H27" s="33"/>
    </row>
    <row r="28" spans="1:8" s="31" customFormat="1" ht="13.5" customHeight="1">
      <c r="A28" s="75"/>
      <c r="B28" s="25" t="s">
        <v>142</v>
      </c>
      <c r="C28" s="91"/>
      <c r="D28" s="33"/>
      <c r="E28" s="91">
        <v>15</v>
      </c>
      <c r="F28" s="91">
        <v>6</v>
      </c>
      <c r="G28" s="226">
        <f>E28*F28</f>
        <v>90</v>
      </c>
      <c r="H28" s="33"/>
    </row>
    <row r="29" spans="1:8" s="31" customFormat="1" ht="13.5" customHeight="1">
      <c r="A29" s="105"/>
      <c r="B29" s="73" t="s">
        <v>18</v>
      </c>
      <c r="C29" s="92"/>
      <c r="D29" s="35"/>
      <c r="E29" s="35"/>
      <c r="F29" s="35"/>
      <c r="G29" s="36">
        <f>SUM(G26:G28)</f>
        <v>210</v>
      </c>
      <c r="H29" s="35" t="s">
        <v>58</v>
      </c>
    </row>
    <row r="30" spans="1:8" s="31" customFormat="1" ht="13.5" customHeight="1">
      <c r="A30" s="37"/>
      <c r="B30" s="38"/>
      <c r="C30" s="39"/>
      <c r="D30" s="39"/>
      <c r="E30" s="39"/>
      <c r="F30" s="39"/>
      <c r="G30" s="40"/>
      <c r="H30" s="39"/>
    </row>
    <row r="31" spans="1:8" s="31" customFormat="1" ht="13.5" customHeight="1">
      <c r="A31" s="37"/>
      <c r="B31" s="38"/>
      <c r="C31" s="39"/>
      <c r="D31" s="39"/>
      <c r="E31" s="39"/>
      <c r="F31" s="39"/>
      <c r="G31" s="40"/>
      <c r="H31" s="39"/>
    </row>
    <row r="32" spans="1:8" s="31" customFormat="1" ht="13.5" customHeight="1">
      <c r="A32" s="37"/>
      <c r="B32" s="38"/>
      <c r="C32" s="39"/>
      <c r="D32" s="39"/>
      <c r="E32" s="39"/>
      <c r="F32" s="39"/>
      <c r="G32" s="40"/>
      <c r="H32" s="39"/>
    </row>
    <row r="33" spans="1:8" s="31" customFormat="1" ht="13.5" customHeight="1">
      <c r="A33" s="37"/>
      <c r="B33" s="38"/>
      <c r="C33" s="39"/>
      <c r="D33" s="39"/>
      <c r="E33" s="39"/>
      <c r="F33" s="39"/>
      <c r="G33" s="40"/>
      <c r="H33" s="39"/>
    </row>
    <row r="34" spans="1:8" s="31" customFormat="1" ht="13.5" customHeight="1">
      <c r="A34" s="37"/>
      <c r="B34" s="38"/>
      <c r="C34" s="39"/>
      <c r="D34" s="39"/>
      <c r="E34" s="39"/>
      <c r="F34" s="39"/>
      <c r="G34" s="40"/>
      <c r="H34" s="39"/>
    </row>
    <row r="35" spans="1:8" s="31" customFormat="1" ht="13.5" customHeight="1">
      <c r="A35" s="37"/>
      <c r="B35" s="38"/>
      <c r="C35" s="39"/>
      <c r="D35" s="39"/>
      <c r="E35" s="39"/>
      <c r="F35" s="39"/>
      <c r="G35" s="40"/>
      <c r="H35" s="39"/>
    </row>
    <row r="36" spans="1:8" s="31" customFormat="1" ht="13.5" customHeight="1">
      <c r="A36" s="37"/>
      <c r="B36" s="41" t="s">
        <v>25</v>
      </c>
      <c r="C36" s="42"/>
      <c r="D36" s="41" t="s">
        <v>25</v>
      </c>
      <c r="E36" s="43"/>
      <c r="F36" s="39"/>
      <c r="G36" s="40"/>
      <c r="H36" s="39"/>
    </row>
    <row r="37" spans="2:8" s="31" customFormat="1" ht="12.75" customHeight="1">
      <c r="B37" s="44" t="s">
        <v>26</v>
      </c>
      <c r="C37" s="311" t="s">
        <v>33</v>
      </c>
      <c r="D37" s="311"/>
      <c r="E37" s="311"/>
      <c r="F37" s="311"/>
      <c r="G37" s="40"/>
      <c r="H37" s="39"/>
    </row>
    <row r="38" spans="2:8" s="31" customFormat="1" ht="14.25" customHeight="1">
      <c r="B38" s="41" t="s">
        <v>153</v>
      </c>
      <c r="C38" s="312" t="s">
        <v>35</v>
      </c>
      <c r="D38" s="312"/>
      <c r="E38" s="312"/>
      <c r="F38" s="312"/>
      <c r="G38" s="40"/>
      <c r="H38" s="39"/>
    </row>
    <row r="39" spans="2:8" s="31" customFormat="1" ht="28.5" customHeight="1">
      <c r="B39" s="45"/>
      <c r="C39" s="39"/>
      <c r="D39" s="39"/>
      <c r="E39" s="39"/>
      <c r="F39" s="39"/>
      <c r="G39" s="40"/>
      <c r="H39" s="39"/>
    </row>
    <row r="40" spans="2:8" s="31" customFormat="1" ht="28.5" customHeight="1">
      <c r="B40" s="45"/>
      <c r="C40" s="39"/>
      <c r="D40" s="39"/>
      <c r="E40" s="39"/>
      <c r="F40" s="39"/>
      <c r="G40" s="40"/>
      <c r="H40" s="39"/>
    </row>
    <row r="41" spans="2:8" s="31" customFormat="1" ht="28.5" customHeight="1">
      <c r="B41" s="45"/>
      <c r="C41" s="39"/>
      <c r="D41" s="39"/>
      <c r="E41" s="39"/>
      <c r="F41" s="39"/>
      <c r="G41" s="40"/>
      <c r="H41" s="39"/>
    </row>
    <row r="42" spans="2:8" s="31" customFormat="1" ht="28.5" customHeight="1">
      <c r="B42" s="45"/>
      <c r="C42" s="39"/>
      <c r="D42" s="39"/>
      <c r="E42" s="39"/>
      <c r="F42" s="39"/>
      <c r="G42" s="40"/>
      <c r="H42" s="39"/>
    </row>
    <row r="43" spans="2:8" s="31" customFormat="1" ht="28.5" customHeight="1">
      <c r="B43" s="45"/>
      <c r="C43" s="39"/>
      <c r="D43" s="39"/>
      <c r="E43" s="39"/>
      <c r="F43" s="39"/>
      <c r="G43" s="40"/>
      <c r="H43" s="39"/>
    </row>
    <row r="44" spans="2:8" s="31" customFormat="1" ht="28.5" customHeight="1">
      <c r="B44" s="45"/>
      <c r="C44" s="39"/>
      <c r="D44" s="39"/>
      <c r="E44" s="39"/>
      <c r="F44" s="39"/>
      <c r="G44" s="40"/>
      <c r="H44" s="39"/>
    </row>
    <row r="45" spans="2:8" s="31" customFormat="1" ht="28.5" customHeight="1">
      <c r="B45" s="45"/>
      <c r="C45" s="39"/>
      <c r="D45" s="39"/>
      <c r="E45" s="39"/>
      <c r="F45" s="39"/>
      <c r="G45" s="40"/>
      <c r="H45" s="39"/>
    </row>
    <row r="46" spans="2:8" s="31" customFormat="1" ht="28.5" customHeight="1">
      <c r="B46" s="45"/>
      <c r="C46" s="39"/>
      <c r="D46" s="39"/>
      <c r="E46" s="39"/>
      <c r="F46" s="39"/>
      <c r="G46" s="40"/>
      <c r="H46" s="39"/>
    </row>
    <row r="47" spans="2:8" s="31" customFormat="1" ht="28.5" customHeight="1">
      <c r="B47" s="45"/>
      <c r="C47" s="39"/>
      <c r="D47" s="39"/>
      <c r="E47" s="39"/>
      <c r="F47" s="39"/>
      <c r="G47" s="40"/>
      <c r="H47" s="39"/>
    </row>
    <row r="48" spans="2:8" s="31" customFormat="1" ht="28.5" customHeight="1">
      <c r="B48" s="45"/>
      <c r="C48" s="39"/>
      <c r="D48" s="39"/>
      <c r="E48" s="39"/>
      <c r="F48" s="39"/>
      <c r="G48" s="40"/>
      <c r="H48" s="39"/>
    </row>
    <row r="49" spans="2:8" s="31" customFormat="1" ht="28.5" customHeight="1">
      <c r="B49" s="45"/>
      <c r="C49" s="39"/>
      <c r="D49" s="39"/>
      <c r="E49" s="39"/>
      <c r="F49" s="39"/>
      <c r="G49" s="40"/>
      <c r="H49" s="39"/>
    </row>
    <row r="50" spans="2:8" s="31" customFormat="1" ht="28.5" customHeight="1">
      <c r="B50" s="45"/>
      <c r="C50" s="39"/>
      <c r="D50" s="39"/>
      <c r="E50" s="39"/>
      <c r="F50" s="39"/>
      <c r="G50" s="40"/>
      <c r="H50" s="39"/>
    </row>
    <row r="51" spans="2:8" s="31" customFormat="1" ht="28.5" customHeight="1">
      <c r="B51" s="45"/>
      <c r="C51" s="39"/>
      <c r="D51" s="39"/>
      <c r="E51" s="39"/>
      <c r="F51" s="39"/>
      <c r="G51" s="40"/>
      <c r="H51" s="39"/>
    </row>
    <row r="52" spans="2:8" s="31" customFormat="1" ht="28.5" customHeight="1">
      <c r="B52" s="45"/>
      <c r="C52" s="39"/>
      <c r="D52" s="39"/>
      <c r="E52" s="39"/>
      <c r="F52" s="39"/>
      <c r="G52" s="40"/>
      <c r="H52" s="39"/>
    </row>
    <row r="53" spans="2:8" s="31" customFormat="1" ht="28.5" customHeight="1">
      <c r="B53" s="45"/>
      <c r="C53" s="39"/>
      <c r="D53" s="39"/>
      <c r="E53" s="39"/>
      <c r="F53" s="39"/>
      <c r="G53" s="40"/>
      <c r="H53" s="39"/>
    </row>
    <row r="54" spans="2:8" s="31" customFormat="1" ht="28.5" customHeight="1">
      <c r="B54" s="45"/>
      <c r="C54" s="39"/>
      <c r="D54" s="39"/>
      <c r="E54" s="39"/>
      <c r="F54" s="39"/>
      <c r="G54" s="40"/>
      <c r="H54" s="39"/>
    </row>
    <row r="55" spans="2:8" s="31" customFormat="1" ht="28.5" customHeight="1">
      <c r="B55" s="45"/>
      <c r="C55" s="39"/>
      <c r="D55" s="39"/>
      <c r="E55" s="39"/>
      <c r="F55" s="39"/>
      <c r="G55" s="40"/>
      <c r="H55" s="39"/>
    </row>
    <row r="56" spans="2:8" s="31" customFormat="1" ht="28.5" customHeight="1">
      <c r="B56" s="45"/>
      <c r="C56" s="39"/>
      <c r="D56" s="39"/>
      <c r="E56" s="39"/>
      <c r="F56" s="39"/>
      <c r="G56" s="40"/>
      <c r="H56" s="39"/>
    </row>
    <row r="57" spans="2:8" s="31" customFormat="1" ht="28.5" customHeight="1">
      <c r="B57" s="45"/>
      <c r="C57" s="39"/>
      <c r="D57" s="39"/>
      <c r="E57" s="39"/>
      <c r="F57" s="39"/>
      <c r="G57" s="40"/>
      <c r="H57" s="39"/>
    </row>
    <row r="58" spans="2:8" s="31" customFormat="1" ht="28.5" customHeight="1">
      <c r="B58" s="45"/>
      <c r="C58" s="39"/>
      <c r="D58" s="39"/>
      <c r="E58" s="39"/>
      <c r="F58" s="39"/>
      <c r="G58" s="40"/>
      <c r="H58" s="39"/>
    </row>
    <row r="59" spans="2:8" s="31" customFormat="1" ht="28.5" customHeight="1">
      <c r="B59" s="45"/>
      <c r="C59" s="39"/>
      <c r="D59" s="39"/>
      <c r="E59" s="39"/>
      <c r="F59" s="39"/>
      <c r="G59" s="40"/>
      <c r="H59" s="39"/>
    </row>
    <row r="60" spans="2:8" s="31" customFormat="1" ht="28.5" customHeight="1">
      <c r="B60" s="45"/>
      <c r="C60" s="39"/>
      <c r="D60" s="39"/>
      <c r="E60" s="39"/>
      <c r="F60" s="39"/>
      <c r="G60" s="40"/>
      <c r="H60" s="39"/>
    </row>
    <row r="61" spans="2:8" s="31" customFormat="1" ht="28.5" customHeight="1">
      <c r="B61" s="45"/>
      <c r="C61" s="39"/>
      <c r="D61" s="39"/>
      <c r="E61" s="39"/>
      <c r="F61" s="39"/>
      <c r="G61" s="40"/>
      <c r="H61" s="39"/>
    </row>
    <row r="62" spans="2:8" s="31" customFormat="1" ht="28.5" customHeight="1">
      <c r="B62" s="45"/>
      <c r="C62" s="39"/>
      <c r="D62" s="39"/>
      <c r="E62" s="39"/>
      <c r="F62" s="39"/>
      <c r="G62" s="40"/>
      <c r="H62" s="39"/>
    </row>
    <row r="63" spans="2:8" s="31" customFormat="1" ht="28.5" customHeight="1">
      <c r="B63" s="45"/>
      <c r="C63" s="39"/>
      <c r="D63" s="39"/>
      <c r="E63" s="39"/>
      <c r="F63" s="39"/>
      <c r="G63" s="40"/>
      <c r="H63" s="39"/>
    </row>
    <row r="64" spans="2:8" s="31" customFormat="1" ht="28.5" customHeight="1">
      <c r="B64" s="45"/>
      <c r="C64" s="39"/>
      <c r="D64" s="39"/>
      <c r="E64" s="39"/>
      <c r="F64" s="39"/>
      <c r="G64" s="40"/>
      <c r="H64" s="39"/>
    </row>
    <row r="65" spans="2:8" s="31" customFormat="1" ht="28.5" customHeight="1">
      <c r="B65" s="45"/>
      <c r="C65" s="39"/>
      <c r="D65" s="39"/>
      <c r="E65" s="39"/>
      <c r="F65" s="39"/>
      <c r="G65" s="40"/>
      <c r="H65" s="39"/>
    </row>
    <row r="66" spans="2:8" s="31" customFormat="1" ht="28.5" customHeight="1">
      <c r="B66" s="45"/>
      <c r="C66" s="39"/>
      <c r="D66" s="39"/>
      <c r="E66" s="39"/>
      <c r="F66" s="39"/>
      <c r="G66" s="40"/>
      <c r="H66" s="39"/>
    </row>
    <row r="67" spans="2:8" s="31" customFormat="1" ht="28.5" customHeight="1">
      <c r="B67" s="45"/>
      <c r="C67" s="39"/>
      <c r="D67" s="39"/>
      <c r="E67" s="39"/>
      <c r="F67" s="39"/>
      <c r="G67" s="40"/>
      <c r="H67" s="39"/>
    </row>
    <row r="68" spans="2:8" s="31" customFormat="1" ht="28.5" customHeight="1">
      <c r="B68" s="45"/>
      <c r="C68" s="39"/>
      <c r="D68" s="39"/>
      <c r="E68" s="39"/>
      <c r="F68" s="39"/>
      <c r="G68" s="40"/>
      <c r="H68" s="39"/>
    </row>
    <row r="69" spans="2:8" s="31" customFormat="1" ht="28.5" customHeight="1">
      <c r="B69" s="45"/>
      <c r="C69" s="39"/>
      <c r="D69" s="39"/>
      <c r="E69" s="39"/>
      <c r="F69" s="39"/>
      <c r="G69" s="40"/>
      <c r="H69" s="39"/>
    </row>
    <row r="70" spans="2:8" s="31" customFormat="1" ht="28.5" customHeight="1">
      <c r="B70" s="45"/>
      <c r="C70" s="39"/>
      <c r="D70" s="39"/>
      <c r="E70" s="39"/>
      <c r="F70" s="39"/>
      <c r="G70" s="40"/>
      <c r="H70" s="39"/>
    </row>
    <row r="71" spans="2:8" s="31" customFormat="1" ht="28.5" customHeight="1">
      <c r="B71" s="45"/>
      <c r="C71" s="39"/>
      <c r="D71" s="39"/>
      <c r="E71" s="39"/>
      <c r="F71" s="39"/>
      <c r="G71" s="40"/>
      <c r="H71" s="39"/>
    </row>
    <row r="72" spans="2:8" s="31" customFormat="1" ht="28.5" customHeight="1">
      <c r="B72" s="45"/>
      <c r="C72" s="39"/>
      <c r="D72" s="39"/>
      <c r="E72" s="39"/>
      <c r="F72" s="39"/>
      <c r="G72" s="40"/>
      <c r="H72" s="39"/>
    </row>
    <row r="73" spans="2:8" s="31" customFormat="1" ht="28.5" customHeight="1">
      <c r="B73" s="45"/>
      <c r="C73" s="39"/>
      <c r="D73" s="39"/>
      <c r="E73" s="39"/>
      <c r="F73" s="39"/>
      <c r="G73" s="40"/>
      <c r="H73" s="39"/>
    </row>
    <row r="74" spans="2:8" s="31" customFormat="1" ht="28.5" customHeight="1">
      <c r="B74" s="45"/>
      <c r="C74" s="39"/>
      <c r="D74" s="39"/>
      <c r="E74" s="39"/>
      <c r="F74" s="39"/>
      <c r="G74" s="40"/>
      <c r="H74" s="39"/>
    </row>
    <row r="75" spans="2:8" s="31" customFormat="1" ht="28.5" customHeight="1">
      <c r="B75" s="45"/>
      <c r="C75" s="39"/>
      <c r="D75" s="39"/>
      <c r="E75" s="39"/>
      <c r="F75" s="39"/>
      <c r="G75" s="40"/>
      <c r="H75" s="39"/>
    </row>
  </sheetData>
  <sheetProtection/>
  <mergeCells count="7">
    <mergeCell ref="C37:F37"/>
    <mergeCell ref="C38:F38"/>
    <mergeCell ref="B5:H5"/>
    <mergeCell ref="A1:H1"/>
    <mergeCell ref="B2:H2"/>
    <mergeCell ref="A3:H3"/>
    <mergeCell ref="B10:H10"/>
  </mergeCells>
  <printOptions horizontalCentered="1"/>
  <pageMargins left="0.5905511811023623" right="0.5905511811023623" top="0.7874015748031497" bottom="0.7874015748031497" header="0.5118110236220472" footer="0.5118110236220472"/>
  <pageSetup horizontalDpi="600" verticalDpi="600" orientation="portrait" paperSize="9" scale="44"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A1">
      <selection activeCell="B6" sqref="B6:K6"/>
    </sheetView>
  </sheetViews>
  <sheetFormatPr defaultColWidth="9.140625" defaultRowHeight="15"/>
  <cols>
    <col min="1" max="1" width="13.00390625" style="0" customWidth="1"/>
    <col min="8" max="10" width="10.28125" style="0" customWidth="1"/>
    <col min="11" max="11" width="11.57421875" style="0" customWidth="1"/>
    <col min="13" max="16" width="12.421875" style="0" bestFit="1" customWidth="1"/>
    <col min="17" max="17" width="12.7109375" style="0" bestFit="1" customWidth="1"/>
  </cols>
  <sheetData>
    <row r="1" spans="1:16" ht="15">
      <c r="A1" s="353" t="s">
        <v>53</v>
      </c>
      <c r="B1" s="353"/>
      <c r="C1" s="353"/>
      <c r="D1" s="353"/>
      <c r="E1" s="353"/>
      <c r="F1" s="353"/>
      <c r="G1" s="353"/>
      <c r="H1" s="353"/>
      <c r="I1" s="353"/>
      <c r="J1" s="353"/>
      <c r="K1" s="353"/>
      <c r="L1" s="353"/>
      <c r="M1" s="353"/>
      <c r="N1" s="353"/>
      <c r="O1" s="353"/>
      <c r="P1" s="353"/>
    </row>
    <row r="2" spans="1:16" ht="19.5" customHeight="1">
      <c r="A2" s="353"/>
      <c r="B2" s="353"/>
      <c r="C2" s="353"/>
      <c r="D2" s="353"/>
      <c r="E2" s="353"/>
      <c r="F2" s="353"/>
      <c r="G2" s="353"/>
      <c r="H2" s="353"/>
      <c r="I2" s="353"/>
      <c r="J2" s="353"/>
      <c r="K2" s="353"/>
      <c r="L2" s="353"/>
      <c r="M2" s="353"/>
      <c r="N2" s="353"/>
      <c r="O2" s="353"/>
      <c r="P2" s="353"/>
    </row>
    <row r="3" spans="1:16" ht="11.25" customHeight="1">
      <c r="A3" s="321"/>
      <c r="B3" s="322"/>
      <c r="C3" s="322"/>
      <c r="D3" s="322"/>
      <c r="E3" s="322"/>
      <c r="F3" s="322"/>
      <c r="G3" s="322"/>
      <c r="H3" s="322"/>
      <c r="I3" s="322"/>
      <c r="J3" s="322"/>
      <c r="K3" s="322"/>
      <c r="L3" s="322"/>
      <c r="M3" s="322"/>
      <c r="N3" s="322"/>
      <c r="O3" s="322"/>
      <c r="P3" s="323"/>
    </row>
    <row r="4" spans="1:16" ht="15">
      <c r="A4" s="115" t="s">
        <v>7</v>
      </c>
      <c r="B4" s="324" t="s">
        <v>146</v>
      </c>
      <c r="C4" s="325"/>
      <c r="D4" s="325"/>
      <c r="E4" s="325"/>
      <c r="F4" s="325"/>
      <c r="G4" s="325"/>
      <c r="H4" s="325"/>
      <c r="I4" s="325"/>
      <c r="J4" s="325"/>
      <c r="K4" s="326"/>
      <c r="L4" s="56" t="s">
        <v>32</v>
      </c>
      <c r="M4" s="116">
        <f>BDI!F22</f>
        <v>0.2652</v>
      </c>
      <c r="N4" s="327" t="s">
        <v>158</v>
      </c>
      <c r="O4" s="328"/>
      <c r="P4" s="329"/>
    </row>
    <row r="5" spans="1:16" ht="15">
      <c r="A5" s="115" t="s">
        <v>45</v>
      </c>
      <c r="B5" s="324" t="s">
        <v>46</v>
      </c>
      <c r="C5" s="325"/>
      <c r="D5" s="325"/>
      <c r="E5" s="325"/>
      <c r="F5" s="325"/>
      <c r="G5" s="325"/>
      <c r="H5" s="325"/>
      <c r="I5" s="325"/>
      <c r="J5" s="325"/>
      <c r="K5" s="326"/>
      <c r="L5" s="324" t="s">
        <v>147</v>
      </c>
      <c r="M5" s="325"/>
      <c r="N5" s="325"/>
      <c r="O5" s="325"/>
      <c r="P5" s="326"/>
    </row>
    <row r="6" spans="1:16" ht="15">
      <c r="A6" s="115" t="s">
        <v>47</v>
      </c>
      <c r="B6" s="324" t="s">
        <v>133</v>
      </c>
      <c r="C6" s="325"/>
      <c r="D6" s="325"/>
      <c r="E6" s="325"/>
      <c r="F6" s="325"/>
      <c r="G6" s="325"/>
      <c r="H6" s="325"/>
      <c r="I6" s="325"/>
      <c r="J6" s="325"/>
      <c r="K6" s="326"/>
      <c r="L6" s="324"/>
      <c r="M6" s="325"/>
      <c r="N6" s="325"/>
      <c r="O6" s="325"/>
      <c r="P6" s="326"/>
    </row>
    <row r="7" spans="1:16" ht="15">
      <c r="A7" s="330" t="s">
        <v>2</v>
      </c>
      <c r="B7" s="332" t="s">
        <v>48</v>
      </c>
      <c r="C7" s="333"/>
      <c r="D7" s="333"/>
      <c r="E7" s="333"/>
      <c r="F7" s="333"/>
      <c r="G7" s="333"/>
      <c r="H7" s="334"/>
      <c r="I7" s="332" t="s">
        <v>49</v>
      </c>
      <c r="J7" s="334"/>
      <c r="K7" s="332" t="s">
        <v>50</v>
      </c>
      <c r="L7" s="334"/>
      <c r="M7" s="132" t="s">
        <v>59</v>
      </c>
      <c r="N7" s="132" t="s">
        <v>60</v>
      </c>
      <c r="O7" s="132" t="s">
        <v>61</v>
      </c>
      <c r="P7" s="132" t="s">
        <v>55</v>
      </c>
    </row>
    <row r="8" spans="1:16" ht="15">
      <c r="A8" s="331"/>
      <c r="B8" s="335"/>
      <c r="C8" s="336"/>
      <c r="D8" s="336"/>
      <c r="E8" s="336"/>
      <c r="F8" s="336"/>
      <c r="G8" s="336"/>
      <c r="H8" s="337"/>
      <c r="I8" s="335"/>
      <c r="J8" s="337"/>
      <c r="K8" s="335"/>
      <c r="L8" s="337"/>
      <c r="M8" s="133">
        <v>1</v>
      </c>
      <c r="N8" s="132">
        <v>2</v>
      </c>
      <c r="O8" s="132">
        <v>3</v>
      </c>
      <c r="P8" s="132">
        <v>4</v>
      </c>
    </row>
    <row r="9" spans="1:16" ht="15">
      <c r="A9" s="56"/>
      <c r="B9" s="324"/>
      <c r="C9" s="325"/>
      <c r="D9" s="325"/>
      <c r="E9" s="325"/>
      <c r="F9" s="325"/>
      <c r="G9" s="325"/>
      <c r="H9" s="326"/>
      <c r="I9" s="338"/>
      <c r="J9" s="339"/>
      <c r="K9" s="340"/>
      <c r="L9" s="341"/>
      <c r="M9" s="56"/>
      <c r="N9" s="56"/>
      <c r="O9" s="56"/>
      <c r="P9" s="56"/>
    </row>
    <row r="10" spans="1:16" ht="15">
      <c r="A10" s="117">
        <v>1</v>
      </c>
      <c r="B10" s="324" t="s">
        <v>51</v>
      </c>
      <c r="C10" s="325"/>
      <c r="D10" s="325"/>
      <c r="E10" s="325"/>
      <c r="F10" s="325"/>
      <c r="G10" s="325"/>
      <c r="H10" s="326"/>
      <c r="I10" s="342">
        <v>2235.27</v>
      </c>
      <c r="J10" s="343"/>
      <c r="K10" s="340">
        <f>I10/$I$15</f>
        <v>0.004034863580953116</v>
      </c>
      <c r="L10" s="341"/>
      <c r="M10" s="134">
        <v>1</v>
      </c>
      <c r="N10" s="116"/>
      <c r="O10" s="116"/>
      <c r="P10" s="116"/>
    </row>
    <row r="11" spans="1:16" ht="15">
      <c r="A11" s="117"/>
      <c r="B11" s="324"/>
      <c r="C11" s="325"/>
      <c r="D11" s="325"/>
      <c r="E11" s="325"/>
      <c r="F11" s="325"/>
      <c r="G11" s="325"/>
      <c r="H11" s="326"/>
      <c r="I11" s="338"/>
      <c r="J11" s="339"/>
      <c r="K11" s="340"/>
      <c r="L11" s="341"/>
      <c r="M11" s="118">
        <f>I10*M10</f>
        <v>2235.27</v>
      </c>
      <c r="N11" s="119"/>
      <c r="O11" s="119"/>
      <c r="P11" s="119"/>
    </row>
    <row r="12" spans="1:16" ht="15">
      <c r="A12" s="117">
        <v>2</v>
      </c>
      <c r="B12" s="324" t="s">
        <v>144</v>
      </c>
      <c r="C12" s="325"/>
      <c r="D12" s="325"/>
      <c r="E12" s="325"/>
      <c r="F12" s="325"/>
      <c r="G12" s="325"/>
      <c r="H12" s="326"/>
      <c r="I12" s="338">
        <v>551753.72</v>
      </c>
      <c r="J12" s="339"/>
      <c r="K12" s="340">
        <f>I12/$I$15</f>
        <v>0.9959651364190468</v>
      </c>
      <c r="L12" s="341"/>
      <c r="M12" s="134">
        <v>0.25</v>
      </c>
      <c r="N12" s="134">
        <v>0.25</v>
      </c>
      <c r="O12" s="134">
        <v>0.25</v>
      </c>
      <c r="P12" s="134">
        <v>0.25</v>
      </c>
    </row>
    <row r="13" spans="1:16" ht="15">
      <c r="A13" s="117"/>
      <c r="B13" s="324"/>
      <c r="C13" s="325"/>
      <c r="D13" s="325"/>
      <c r="E13" s="325"/>
      <c r="F13" s="325"/>
      <c r="G13" s="325"/>
      <c r="H13" s="326"/>
      <c r="I13" s="338"/>
      <c r="J13" s="339"/>
      <c r="K13" s="340"/>
      <c r="L13" s="341"/>
      <c r="M13" s="140">
        <f>I12*M12</f>
        <v>137938.43</v>
      </c>
      <c r="N13" s="140">
        <f>I12*N12</f>
        <v>137938.43</v>
      </c>
      <c r="O13" s="140">
        <f>I12*O12</f>
        <v>137938.43</v>
      </c>
      <c r="P13" s="140">
        <f>I12*P12</f>
        <v>137938.43</v>
      </c>
    </row>
    <row r="14" spans="1:17" ht="15">
      <c r="A14" s="324"/>
      <c r="B14" s="325"/>
      <c r="C14" s="325"/>
      <c r="D14" s="325"/>
      <c r="E14" s="325"/>
      <c r="F14" s="325"/>
      <c r="G14" s="325"/>
      <c r="H14" s="325"/>
      <c r="I14" s="325"/>
      <c r="J14" s="325"/>
      <c r="K14" s="325"/>
      <c r="L14" s="325"/>
      <c r="M14" s="325"/>
      <c r="N14" s="325"/>
      <c r="O14" s="325"/>
      <c r="P14" s="326"/>
      <c r="Q14" s="223" t="s">
        <v>18</v>
      </c>
    </row>
    <row r="15" spans="1:17" ht="15">
      <c r="A15" s="135"/>
      <c r="B15" s="344" t="s">
        <v>52</v>
      </c>
      <c r="C15" s="345"/>
      <c r="D15" s="345"/>
      <c r="E15" s="345"/>
      <c r="F15" s="345"/>
      <c r="G15" s="345"/>
      <c r="H15" s="346"/>
      <c r="I15" s="347">
        <f>I10+I12</f>
        <v>553988.99</v>
      </c>
      <c r="J15" s="348"/>
      <c r="K15" s="349"/>
      <c r="L15" s="350"/>
      <c r="M15" s="136">
        <f>M11+M13</f>
        <v>140173.69999999998</v>
      </c>
      <c r="N15" s="136">
        <f>N13</f>
        <v>137938.43</v>
      </c>
      <c r="O15" s="136">
        <f>O13</f>
        <v>137938.43</v>
      </c>
      <c r="P15" s="136">
        <f>P13</f>
        <v>137938.43</v>
      </c>
      <c r="Q15" s="224">
        <f>SUM(M15:P15)</f>
        <v>553988.99</v>
      </c>
    </row>
    <row r="16" spans="1:16" ht="15">
      <c r="A16" s="120"/>
      <c r="B16" s="121"/>
      <c r="C16" s="121"/>
      <c r="D16" s="121"/>
      <c r="E16" s="121"/>
      <c r="F16" s="121"/>
      <c r="G16" s="121"/>
      <c r="H16" s="121"/>
      <c r="I16" s="121"/>
      <c r="J16" s="121"/>
      <c r="K16" s="121"/>
      <c r="L16" s="122"/>
      <c r="M16" s="123">
        <f>M15/$I$15</f>
        <v>0.2530261476857148</v>
      </c>
      <c r="N16" s="123">
        <f>N15/$I$15</f>
        <v>0.2489912841047617</v>
      </c>
      <c r="O16" s="123">
        <f>O15/$I$15</f>
        <v>0.2489912841047617</v>
      </c>
      <c r="P16" s="123">
        <f>P15/$I$15</f>
        <v>0.2489912841047617</v>
      </c>
    </row>
    <row r="17" spans="1:16" ht="15">
      <c r="A17" s="124"/>
      <c r="B17" s="125"/>
      <c r="C17" s="125"/>
      <c r="D17" s="125"/>
      <c r="E17" s="125"/>
      <c r="F17" s="125"/>
      <c r="G17" s="125"/>
      <c r="H17" s="125"/>
      <c r="I17" s="125"/>
      <c r="J17" s="125"/>
      <c r="K17" s="351"/>
      <c r="L17" s="352"/>
      <c r="M17" s="137">
        <f>M16+K17</f>
        <v>0.2530261476857148</v>
      </c>
      <c r="N17" s="137">
        <f>N16+M17</f>
        <v>0.5020174317904765</v>
      </c>
      <c r="O17" s="137">
        <f>O16+N17</f>
        <v>0.7510087158952382</v>
      </c>
      <c r="P17" s="137">
        <f>P16+O17</f>
        <v>0.9999999999999999</v>
      </c>
    </row>
  </sheetData>
  <sheetProtection/>
  <mergeCells count="32">
    <mergeCell ref="A14:P14"/>
    <mergeCell ref="B15:H15"/>
    <mergeCell ref="I15:J15"/>
    <mergeCell ref="K15:L15"/>
    <mergeCell ref="K17:L17"/>
    <mergeCell ref="A1:P2"/>
    <mergeCell ref="B13:H13"/>
    <mergeCell ref="I13:J13"/>
    <mergeCell ref="K13:L13"/>
    <mergeCell ref="B12:H12"/>
    <mergeCell ref="I12:J12"/>
    <mergeCell ref="K12:L12"/>
    <mergeCell ref="B10:H10"/>
    <mergeCell ref="I10:J10"/>
    <mergeCell ref="K10:L10"/>
    <mergeCell ref="B11:H11"/>
    <mergeCell ref="I11:J11"/>
    <mergeCell ref="K11:L11"/>
    <mergeCell ref="A7:A8"/>
    <mergeCell ref="B7:H8"/>
    <mergeCell ref="I7:J8"/>
    <mergeCell ref="K7:L8"/>
    <mergeCell ref="B9:H9"/>
    <mergeCell ref="I9:J9"/>
    <mergeCell ref="K9:L9"/>
    <mergeCell ref="A3:P3"/>
    <mergeCell ref="B4:K4"/>
    <mergeCell ref="N4:P4"/>
    <mergeCell ref="B5:K5"/>
    <mergeCell ref="L5:P5"/>
    <mergeCell ref="B6:K6"/>
    <mergeCell ref="L6:P6"/>
  </mergeCell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25"/>
  <sheetViews>
    <sheetView zoomScalePageLayoutView="0" workbookViewId="0" topLeftCell="A1">
      <selection activeCell="A6" sqref="A6:D9"/>
    </sheetView>
  </sheetViews>
  <sheetFormatPr defaultColWidth="9.140625" defaultRowHeight="15"/>
  <cols>
    <col min="2" max="2" width="15.57421875" style="0" customWidth="1"/>
    <col min="4" max="4" width="50.57421875" style="0" customWidth="1"/>
    <col min="7" max="7" width="12.28125" style="0" customWidth="1"/>
    <col min="8" max="8" width="22.140625" style="0" customWidth="1"/>
  </cols>
  <sheetData>
    <row r="1" spans="1:8" s="142" customFormat="1" ht="15.75" customHeight="1" thickTop="1">
      <c r="A1" s="383" t="s">
        <v>62</v>
      </c>
      <c r="B1" s="384"/>
      <c r="C1" s="384"/>
      <c r="D1" s="384"/>
      <c r="E1" s="384"/>
      <c r="F1" s="384"/>
      <c r="G1" s="384"/>
      <c r="H1" s="385"/>
    </row>
    <row r="2" spans="1:8" s="142" customFormat="1" ht="15" customHeight="1">
      <c r="A2" s="386"/>
      <c r="B2" s="387"/>
      <c r="C2" s="387"/>
      <c r="D2" s="387"/>
      <c r="E2" s="387"/>
      <c r="F2" s="387"/>
      <c r="G2" s="387"/>
      <c r="H2" s="388"/>
    </row>
    <row r="3" spans="1:8" s="142" customFormat="1" ht="15.75" customHeight="1" thickBot="1">
      <c r="A3" s="389"/>
      <c r="B3" s="390"/>
      <c r="C3" s="390"/>
      <c r="D3" s="390"/>
      <c r="E3" s="390"/>
      <c r="F3" s="390"/>
      <c r="G3" s="390"/>
      <c r="H3" s="391"/>
    </row>
    <row r="4" spans="1:8" s="142" customFormat="1" ht="15.75" thickTop="1">
      <c r="A4" s="392" t="s">
        <v>63</v>
      </c>
      <c r="B4" s="393"/>
      <c r="C4" s="393"/>
      <c r="D4" s="394"/>
      <c r="E4" s="377"/>
      <c r="F4" s="378"/>
      <c r="G4" s="378"/>
      <c r="H4" s="379"/>
    </row>
    <row r="5" spans="1:8" s="142" customFormat="1" ht="34.5" customHeight="1" thickBot="1">
      <c r="A5" s="395" t="s">
        <v>146</v>
      </c>
      <c r="B5" s="358"/>
      <c r="C5" s="358"/>
      <c r="D5" s="359"/>
      <c r="E5" s="357"/>
      <c r="F5" s="358"/>
      <c r="G5" s="358"/>
      <c r="H5" s="359"/>
    </row>
    <row r="6" spans="1:8" s="142" customFormat="1" ht="13.5" customHeight="1" thickTop="1">
      <c r="A6" s="392" t="s">
        <v>64</v>
      </c>
      <c r="B6" s="393"/>
      <c r="C6" s="393"/>
      <c r="D6" s="394"/>
      <c r="E6" s="377"/>
      <c r="F6" s="378"/>
      <c r="G6" s="378"/>
      <c r="H6" s="379"/>
    </row>
    <row r="7" spans="1:8" s="142" customFormat="1" ht="4.5" customHeight="1" thickBot="1">
      <c r="A7" s="367" t="s">
        <v>133</v>
      </c>
      <c r="B7" s="368"/>
      <c r="C7" s="368"/>
      <c r="D7" s="369"/>
      <c r="E7" s="374"/>
      <c r="F7" s="375"/>
      <c r="G7" s="375"/>
      <c r="H7" s="376"/>
    </row>
    <row r="8" spans="1:8" s="142" customFormat="1" ht="15.75" thickTop="1">
      <c r="A8" s="370"/>
      <c r="B8" s="368"/>
      <c r="C8" s="368"/>
      <c r="D8" s="369"/>
      <c r="E8" s="377" t="s">
        <v>65</v>
      </c>
      <c r="F8" s="378"/>
      <c r="G8" s="378"/>
      <c r="H8" s="379"/>
    </row>
    <row r="9" spans="1:8" s="142" customFormat="1" ht="15.75" thickBot="1">
      <c r="A9" s="371"/>
      <c r="B9" s="372"/>
      <c r="C9" s="372"/>
      <c r="D9" s="373"/>
      <c r="E9" s="371" t="s">
        <v>66</v>
      </c>
      <c r="F9" s="372"/>
      <c r="G9" s="372"/>
      <c r="H9" s="373"/>
    </row>
    <row r="10" spans="1:8" s="142" customFormat="1" ht="15.75" customHeight="1" thickTop="1">
      <c r="A10" s="380"/>
      <c r="B10" s="381"/>
      <c r="C10" s="381"/>
      <c r="D10" s="382"/>
      <c r="E10" s="380" t="s">
        <v>67</v>
      </c>
      <c r="F10" s="381"/>
      <c r="G10" s="381"/>
      <c r="H10" s="382"/>
    </row>
    <row r="11" spans="1:8" s="142" customFormat="1" ht="15.75" customHeight="1" thickBot="1">
      <c r="A11" s="357"/>
      <c r="B11" s="358"/>
      <c r="C11" s="358"/>
      <c r="D11" s="359"/>
      <c r="E11" s="357" t="s">
        <v>68</v>
      </c>
      <c r="F11" s="358"/>
      <c r="G11" s="358"/>
      <c r="H11" s="359"/>
    </row>
    <row r="12" spans="1:8" s="142" customFormat="1" ht="15.75" thickTop="1">
      <c r="A12" s="360"/>
      <c r="B12" s="360"/>
      <c r="C12" s="360"/>
      <c r="D12" s="360"/>
      <c r="E12" s="360"/>
      <c r="F12" s="360"/>
      <c r="G12" s="360"/>
      <c r="H12" s="360"/>
    </row>
    <row r="13" spans="1:8" s="142" customFormat="1" ht="15">
      <c r="A13" s="143" t="s">
        <v>2</v>
      </c>
      <c r="B13" s="144" t="s">
        <v>69</v>
      </c>
      <c r="C13" s="144" t="s">
        <v>13</v>
      </c>
      <c r="D13" s="361" t="s">
        <v>70</v>
      </c>
      <c r="E13" s="361"/>
      <c r="F13" s="361"/>
      <c r="G13" s="361"/>
      <c r="H13" s="145" t="s">
        <v>17</v>
      </c>
    </row>
    <row r="14" spans="1:22" s="142" customFormat="1" ht="35.25" customHeight="1">
      <c r="A14" s="146" t="s">
        <v>71</v>
      </c>
      <c r="B14" s="147" t="s">
        <v>72</v>
      </c>
      <c r="C14" s="147" t="str">
        <f>'[6]PLANILHA C DES'!C16</f>
        <v>CP-I</v>
      </c>
      <c r="D14" s="362" t="s">
        <v>31</v>
      </c>
      <c r="E14" s="363"/>
      <c r="F14" s="363"/>
      <c r="G14" s="364"/>
      <c r="H14" s="148" t="s">
        <v>73</v>
      </c>
      <c r="P14" s="149"/>
      <c r="Q14" s="149"/>
      <c r="R14" s="150"/>
      <c r="S14" s="149"/>
      <c r="T14" s="149"/>
      <c r="U14" s="151"/>
      <c r="V14" s="151"/>
    </row>
    <row r="15" spans="1:22" s="142" customFormat="1" ht="15">
      <c r="A15" s="146"/>
      <c r="B15" s="147"/>
      <c r="C15" s="147"/>
      <c r="D15" s="152"/>
      <c r="E15" s="365" t="s">
        <v>74</v>
      </c>
      <c r="F15" s="365"/>
      <c r="G15" s="366" t="s">
        <v>148</v>
      </c>
      <c r="H15" s="366"/>
      <c r="P15" s="149"/>
      <c r="Q15" s="149"/>
      <c r="R15" s="150"/>
      <c r="S15" s="149"/>
      <c r="T15" s="149"/>
      <c r="U15" s="151"/>
      <c r="V15" s="151"/>
    </row>
    <row r="16" spans="1:22" s="142" customFormat="1" ht="27" customHeight="1">
      <c r="A16" s="144" t="s">
        <v>2</v>
      </c>
      <c r="B16" s="153" t="s">
        <v>69</v>
      </c>
      <c r="C16" s="153" t="s">
        <v>75</v>
      </c>
      <c r="D16" s="143" t="s">
        <v>76</v>
      </c>
      <c r="E16" s="144" t="s">
        <v>77</v>
      </c>
      <c r="F16" s="154" t="s">
        <v>24</v>
      </c>
      <c r="G16" s="154" t="s">
        <v>78</v>
      </c>
      <c r="H16" s="154" t="s">
        <v>79</v>
      </c>
      <c r="P16" s="149"/>
      <c r="Q16" s="149"/>
      <c r="R16" s="150"/>
      <c r="S16" s="149"/>
      <c r="T16" s="149"/>
      <c r="U16" s="151"/>
      <c r="V16" s="151"/>
    </row>
    <row r="17" spans="1:8" s="142" customFormat="1" ht="15" customHeight="1" hidden="1">
      <c r="A17" s="155" t="s">
        <v>80</v>
      </c>
      <c r="B17" s="155" t="s">
        <v>81</v>
      </c>
      <c r="C17" s="354" t="s">
        <v>82</v>
      </c>
      <c r="D17" s="355"/>
      <c r="E17" s="355"/>
      <c r="F17" s="355"/>
      <c r="G17" s="355"/>
      <c r="H17" s="355"/>
    </row>
    <row r="18" spans="1:8" s="142" customFormat="1" ht="45">
      <c r="A18" s="156">
        <v>1</v>
      </c>
      <c r="B18" s="157" t="s">
        <v>37</v>
      </c>
      <c r="C18" s="156">
        <v>4417</v>
      </c>
      <c r="D18" s="158" t="s">
        <v>83</v>
      </c>
      <c r="E18" s="159" t="s">
        <v>58</v>
      </c>
      <c r="F18" s="168">
        <v>1</v>
      </c>
      <c r="G18" s="229">
        <v>2.64</v>
      </c>
      <c r="H18" s="169">
        <f aca="true" t="shared" si="0" ref="H18:H24">G18*F18</f>
        <v>2.64</v>
      </c>
    </row>
    <row r="19" spans="1:8" s="142" customFormat="1" ht="45">
      <c r="A19" s="156">
        <v>2</v>
      </c>
      <c r="B19" s="157" t="s">
        <v>37</v>
      </c>
      <c r="C19" s="156">
        <v>4491</v>
      </c>
      <c r="D19" s="158" t="s">
        <v>84</v>
      </c>
      <c r="E19" s="159" t="s">
        <v>58</v>
      </c>
      <c r="F19" s="168">
        <v>4</v>
      </c>
      <c r="G19" s="229">
        <v>8.45</v>
      </c>
      <c r="H19" s="169">
        <f t="shared" si="0"/>
        <v>33.8</v>
      </c>
    </row>
    <row r="20" spans="1:8" s="142" customFormat="1" ht="30">
      <c r="A20" s="156">
        <v>3</v>
      </c>
      <c r="B20" s="157" t="s">
        <v>37</v>
      </c>
      <c r="C20" s="160">
        <v>4813</v>
      </c>
      <c r="D20" s="158" t="s">
        <v>85</v>
      </c>
      <c r="E20" s="161" t="s">
        <v>86</v>
      </c>
      <c r="F20" s="168">
        <v>1</v>
      </c>
      <c r="G20" s="229">
        <v>200</v>
      </c>
      <c r="H20" s="169">
        <f t="shared" si="0"/>
        <v>200</v>
      </c>
    </row>
    <row r="21" spans="1:8" s="142" customFormat="1" ht="15">
      <c r="A21" s="156">
        <v>4</v>
      </c>
      <c r="B21" s="157" t="s">
        <v>37</v>
      </c>
      <c r="C21" s="156">
        <v>5075</v>
      </c>
      <c r="D21" s="162" t="s">
        <v>87</v>
      </c>
      <c r="E21" s="161" t="s">
        <v>88</v>
      </c>
      <c r="F21" s="168">
        <v>0.11</v>
      </c>
      <c r="G21" s="229">
        <v>15.26</v>
      </c>
      <c r="H21" s="169">
        <f t="shared" si="0"/>
        <v>1.6786</v>
      </c>
    </row>
    <row r="22" spans="1:8" s="142" customFormat="1" ht="15">
      <c r="A22" s="156">
        <v>5</v>
      </c>
      <c r="B22" s="157" t="s">
        <v>37</v>
      </c>
      <c r="C22" s="156">
        <v>88316</v>
      </c>
      <c r="D22" s="158" t="s">
        <v>89</v>
      </c>
      <c r="E22" s="161" t="s">
        <v>90</v>
      </c>
      <c r="F22" s="168">
        <v>2</v>
      </c>
      <c r="G22" s="229">
        <v>16.42</v>
      </c>
      <c r="H22" s="169">
        <f t="shared" si="0"/>
        <v>32.84</v>
      </c>
    </row>
    <row r="23" spans="1:8" s="142" customFormat="1" ht="30">
      <c r="A23" s="156">
        <v>6</v>
      </c>
      <c r="B23" s="157" t="s">
        <v>37</v>
      </c>
      <c r="C23" s="163">
        <v>88262</v>
      </c>
      <c r="D23" s="158" t="s">
        <v>91</v>
      </c>
      <c r="E23" s="161" t="s">
        <v>90</v>
      </c>
      <c r="F23" s="168">
        <v>1</v>
      </c>
      <c r="G23" s="229">
        <v>20.24</v>
      </c>
      <c r="H23" s="169">
        <f t="shared" si="0"/>
        <v>20.24</v>
      </c>
    </row>
    <row r="24" spans="1:8" s="142" customFormat="1" ht="43.5" customHeight="1">
      <c r="A24" s="156">
        <v>7</v>
      </c>
      <c r="B24" s="157" t="s">
        <v>37</v>
      </c>
      <c r="C24" s="156">
        <v>94962</v>
      </c>
      <c r="D24" s="158" t="s">
        <v>92</v>
      </c>
      <c r="E24" s="161" t="s">
        <v>93</v>
      </c>
      <c r="F24" s="168">
        <v>0.01</v>
      </c>
      <c r="G24" s="229">
        <v>325.74</v>
      </c>
      <c r="H24" s="169">
        <f t="shared" si="0"/>
        <v>3.2574</v>
      </c>
    </row>
    <row r="25" spans="1:8" s="142" customFormat="1" ht="15">
      <c r="A25" s="164"/>
      <c r="B25" s="164"/>
      <c r="C25" s="165"/>
      <c r="D25" s="356" t="s">
        <v>94</v>
      </c>
      <c r="E25" s="356"/>
      <c r="F25" s="166"/>
      <c r="G25" s="167"/>
      <c r="H25" s="170">
        <f>SUM(H18:H24)</f>
        <v>294.456</v>
      </c>
    </row>
  </sheetData>
  <sheetProtection/>
  <mergeCells count="22">
    <mergeCell ref="A1:H3"/>
    <mergeCell ref="A4:D4"/>
    <mergeCell ref="E4:H4"/>
    <mergeCell ref="A5:D5"/>
    <mergeCell ref="E5:H5"/>
    <mergeCell ref="A6:D6"/>
    <mergeCell ref="E6:H6"/>
    <mergeCell ref="A7:D9"/>
    <mergeCell ref="E7:H7"/>
    <mergeCell ref="E8:H8"/>
    <mergeCell ref="E9:H9"/>
    <mergeCell ref="A10:D10"/>
    <mergeCell ref="E10:H10"/>
    <mergeCell ref="C17:H17"/>
    <mergeCell ref="D25:E25"/>
    <mergeCell ref="A11:D11"/>
    <mergeCell ref="E11:H11"/>
    <mergeCell ref="A12:H12"/>
    <mergeCell ref="D13:G13"/>
    <mergeCell ref="D14:G14"/>
    <mergeCell ref="E15:F15"/>
    <mergeCell ref="G15:H15"/>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S30"/>
  <sheetViews>
    <sheetView zoomScalePageLayoutView="0" workbookViewId="0" topLeftCell="A1">
      <selection activeCell="F6" sqref="F6:S6"/>
    </sheetView>
  </sheetViews>
  <sheetFormatPr defaultColWidth="9.140625" defaultRowHeight="15"/>
  <sheetData>
    <row r="1" spans="1:19" ht="15.75" customHeight="1">
      <c r="A1" s="425" t="s">
        <v>95</v>
      </c>
      <c r="B1" s="426"/>
      <c r="C1" s="426"/>
      <c r="D1" s="426"/>
      <c r="E1" s="426"/>
      <c r="F1" s="426"/>
      <c r="G1" s="426"/>
      <c r="H1" s="426"/>
      <c r="I1" s="426"/>
      <c r="J1" s="426"/>
      <c r="K1" s="426"/>
      <c r="L1" s="426"/>
      <c r="M1" s="426"/>
      <c r="N1" s="426"/>
      <c r="O1" s="426"/>
      <c r="P1" s="426"/>
      <c r="Q1" s="426"/>
      <c r="R1" s="426"/>
      <c r="S1" s="427"/>
    </row>
    <row r="2" spans="1:19" ht="15.75" customHeight="1">
      <c r="A2" s="428"/>
      <c r="B2" s="429"/>
      <c r="C2" s="429"/>
      <c r="D2" s="429"/>
      <c r="E2" s="429"/>
      <c r="F2" s="429"/>
      <c r="G2" s="429"/>
      <c r="H2" s="429"/>
      <c r="I2" s="429"/>
      <c r="J2" s="429"/>
      <c r="K2" s="429"/>
      <c r="L2" s="429"/>
      <c r="M2" s="429"/>
      <c r="N2" s="429"/>
      <c r="O2" s="429"/>
      <c r="P2" s="429"/>
      <c r="Q2" s="429"/>
      <c r="R2" s="429"/>
      <c r="S2" s="430"/>
    </row>
    <row r="3" spans="1:19" ht="15.75" customHeight="1">
      <c r="A3" s="431" t="s">
        <v>96</v>
      </c>
      <c r="B3" s="432"/>
      <c r="C3" s="432"/>
      <c r="D3" s="432"/>
      <c r="E3" s="432"/>
      <c r="F3" s="433" t="s">
        <v>30</v>
      </c>
      <c r="G3" s="433"/>
      <c r="H3" s="433"/>
      <c r="I3" s="433"/>
      <c r="J3" s="433"/>
      <c r="K3" s="433"/>
      <c r="L3" s="433"/>
      <c r="M3" s="433"/>
      <c r="N3" s="433"/>
      <c r="O3" s="433"/>
      <c r="P3" s="433"/>
      <c r="Q3" s="433"/>
      <c r="R3" s="433"/>
      <c r="S3" s="433"/>
    </row>
    <row r="4" spans="1:19" ht="15" customHeight="1">
      <c r="A4" s="434" t="s">
        <v>7</v>
      </c>
      <c r="B4" s="435"/>
      <c r="C4" s="435"/>
      <c r="D4" s="435"/>
      <c r="E4" s="435"/>
      <c r="F4" s="436" t="s">
        <v>146</v>
      </c>
      <c r="G4" s="436"/>
      <c r="H4" s="436"/>
      <c r="I4" s="436"/>
      <c r="J4" s="436"/>
      <c r="K4" s="436"/>
      <c r="L4" s="436"/>
      <c r="M4" s="436"/>
      <c r="N4" s="436"/>
      <c r="O4" s="436"/>
      <c r="P4" s="436"/>
      <c r="Q4" s="436"/>
      <c r="R4" s="436"/>
      <c r="S4" s="437"/>
    </row>
    <row r="5" spans="1:19" ht="26.25" customHeight="1">
      <c r="A5" s="434"/>
      <c r="B5" s="435"/>
      <c r="C5" s="435"/>
      <c r="D5" s="435"/>
      <c r="E5" s="435"/>
      <c r="F5" s="436"/>
      <c r="G5" s="436"/>
      <c r="H5" s="436"/>
      <c r="I5" s="436"/>
      <c r="J5" s="436"/>
      <c r="K5" s="436"/>
      <c r="L5" s="436"/>
      <c r="M5" s="436"/>
      <c r="N5" s="436"/>
      <c r="O5" s="436"/>
      <c r="P5" s="436"/>
      <c r="Q5" s="436"/>
      <c r="R5" s="436"/>
      <c r="S5" s="437"/>
    </row>
    <row r="6" spans="1:19" ht="62.25" customHeight="1">
      <c r="A6" s="434" t="s">
        <v>8</v>
      </c>
      <c r="B6" s="435"/>
      <c r="C6" s="435"/>
      <c r="D6" s="435"/>
      <c r="E6" s="435"/>
      <c r="F6" s="438" t="s">
        <v>133</v>
      </c>
      <c r="G6" s="438"/>
      <c r="H6" s="438"/>
      <c r="I6" s="438"/>
      <c r="J6" s="438"/>
      <c r="K6" s="438"/>
      <c r="L6" s="438"/>
      <c r="M6" s="438"/>
      <c r="N6" s="438"/>
      <c r="O6" s="438"/>
      <c r="P6" s="438"/>
      <c r="Q6" s="438"/>
      <c r="R6" s="438"/>
      <c r="S6" s="439"/>
    </row>
    <row r="7" spans="1:19" ht="15.75" thickBot="1">
      <c r="A7" s="414" t="s">
        <v>54</v>
      </c>
      <c r="B7" s="415"/>
      <c r="C7" s="415"/>
      <c r="D7" s="415"/>
      <c r="E7" s="415"/>
      <c r="F7" s="416">
        <v>44272</v>
      </c>
      <c r="G7" s="416"/>
      <c r="H7" s="416"/>
      <c r="I7" s="416"/>
      <c r="J7" s="416"/>
      <c r="K7" s="416"/>
      <c r="L7" s="415"/>
      <c r="M7" s="415"/>
      <c r="N7" s="415"/>
      <c r="O7" s="415"/>
      <c r="P7" s="401"/>
      <c r="Q7" s="401"/>
      <c r="R7" s="401"/>
      <c r="S7" s="417"/>
    </row>
    <row r="8" spans="1:19" ht="15">
      <c r="A8" s="418"/>
      <c r="B8" s="418"/>
      <c r="C8" s="418"/>
      <c r="D8" s="418"/>
      <c r="E8" s="418"/>
      <c r="F8" s="418"/>
      <c r="G8" s="418"/>
      <c r="H8" s="418"/>
      <c r="I8" s="418"/>
      <c r="J8" s="418"/>
      <c r="K8" s="418"/>
      <c r="L8" s="418"/>
      <c r="M8" s="418"/>
      <c r="N8" s="418"/>
      <c r="O8" s="418"/>
      <c r="P8" s="418"/>
      <c r="Q8" s="418"/>
      <c r="R8" s="418"/>
      <c r="S8" s="418"/>
    </row>
    <row r="9" spans="1:19" ht="15.75" thickBot="1">
      <c r="A9" s="419"/>
      <c r="B9" s="419"/>
      <c r="C9" s="419"/>
      <c r="D9" s="419"/>
      <c r="E9" s="419"/>
      <c r="F9" s="419"/>
      <c r="G9" s="419"/>
      <c r="H9" s="419"/>
      <c r="I9" s="419"/>
      <c r="J9" s="419"/>
      <c r="K9" s="419"/>
      <c r="L9" s="419"/>
      <c r="M9" s="419"/>
      <c r="N9" s="419"/>
      <c r="O9" s="419"/>
      <c r="P9" s="419"/>
      <c r="Q9" s="419"/>
      <c r="R9" s="419"/>
      <c r="S9" s="419"/>
    </row>
    <row r="10" spans="1:19" ht="15">
      <c r="A10" s="420" t="s">
        <v>97</v>
      </c>
      <c r="B10" s="421"/>
      <c r="C10" s="421"/>
      <c r="D10" s="421"/>
      <c r="E10" s="421"/>
      <c r="F10" s="422"/>
      <c r="G10" s="423" t="s">
        <v>98</v>
      </c>
      <c r="H10" s="423"/>
      <c r="I10" s="423"/>
      <c r="J10" s="423"/>
      <c r="K10" s="423"/>
      <c r="L10" s="423"/>
      <c r="M10" s="423"/>
      <c r="N10" s="423"/>
      <c r="O10" s="423"/>
      <c r="P10" s="423"/>
      <c r="Q10" s="423"/>
      <c r="R10" s="423"/>
      <c r="S10" s="424"/>
    </row>
    <row r="11" spans="1:19" ht="15.75">
      <c r="A11" s="171" t="s">
        <v>99</v>
      </c>
      <c r="B11" s="172"/>
      <c r="C11" s="172"/>
      <c r="D11" s="172"/>
      <c r="E11" s="173" t="s">
        <v>100</v>
      </c>
      <c r="F11" s="173" t="s">
        <v>101</v>
      </c>
      <c r="G11" s="174"/>
      <c r="H11" s="175"/>
      <c r="I11" s="175"/>
      <c r="J11" s="175"/>
      <c r="K11" s="175"/>
      <c r="L11" s="175"/>
      <c r="M11" s="175"/>
      <c r="N11" s="175"/>
      <c r="O11" s="175"/>
      <c r="P11" s="175"/>
      <c r="Q11" s="175"/>
      <c r="R11" s="175"/>
      <c r="S11" s="176"/>
    </row>
    <row r="12" spans="1:19" ht="15.75">
      <c r="A12" s="177" t="s">
        <v>102</v>
      </c>
      <c r="B12" s="178"/>
      <c r="C12" s="178"/>
      <c r="D12" s="178"/>
      <c r="E12" s="179" t="s">
        <v>103</v>
      </c>
      <c r="F12" s="180">
        <v>0.03</v>
      </c>
      <c r="G12" s="404" t="s">
        <v>104</v>
      </c>
      <c r="H12" s="406" t="s">
        <v>105</v>
      </c>
      <c r="I12" s="181" t="s">
        <v>106</v>
      </c>
      <c r="J12" s="181" t="s">
        <v>107</v>
      </c>
      <c r="K12" s="181" t="s">
        <v>108</v>
      </c>
      <c r="L12" s="181" t="s">
        <v>107</v>
      </c>
      <c r="M12" s="181" t="s">
        <v>109</v>
      </c>
      <c r="N12" s="181" t="s">
        <v>107</v>
      </c>
      <c r="O12" s="181" t="s">
        <v>110</v>
      </c>
      <c r="P12" s="181" t="s">
        <v>107</v>
      </c>
      <c r="Q12" s="181" t="s">
        <v>111</v>
      </c>
      <c r="R12" s="408" t="s">
        <v>112</v>
      </c>
      <c r="S12" s="410">
        <v>1</v>
      </c>
    </row>
    <row r="13" spans="1:19" ht="15.75">
      <c r="A13" s="182" t="s">
        <v>113</v>
      </c>
      <c r="B13" s="183"/>
      <c r="C13" s="183"/>
      <c r="D13" s="183"/>
      <c r="E13" s="184" t="s">
        <v>114</v>
      </c>
      <c r="F13" s="185">
        <v>0.008</v>
      </c>
      <c r="G13" s="405"/>
      <c r="H13" s="407"/>
      <c r="I13" s="186"/>
      <c r="J13" s="186"/>
      <c r="K13" s="186"/>
      <c r="L13" s="186"/>
      <c r="M13" s="186" t="s">
        <v>115</v>
      </c>
      <c r="N13" s="186"/>
      <c r="O13" s="186"/>
      <c r="P13" s="187"/>
      <c r="Q13" s="187"/>
      <c r="R13" s="409"/>
      <c r="S13" s="411"/>
    </row>
    <row r="14" spans="1:19" ht="15.75">
      <c r="A14" s="182" t="s">
        <v>116</v>
      </c>
      <c r="B14" s="183"/>
      <c r="C14" s="183"/>
      <c r="D14" s="183"/>
      <c r="E14" s="184" t="s">
        <v>117</v>
      </c>
      <c r="F14" s="185">
        <v>0.01</v>
      </c>
      <c r="G14" s="188"/>
      <c r="H14" s="189"/>
      <c r="I14" s="189"/>
      <c r="J14" s="189"/>
      <c r="K14" s="189"/>
      <c r="L14" s="189"/>
      <c r="M14" s="189"/>
      <c r="N14" s="189"/>
      <c r="O14" s="189"/>
      <c r="P14" s="175"/>
      <c r="Q14" s="175"/>
      <c r="R14" s="175"/>
      <c r="S14" s="176"/>
    </row>
    <row r="15" spans="1:19" ht="15.75">
      <c r="A15" s="182" t="s">
        <v>118</v>
      </c>
      <c r="B15" s="183"/>
      <c r="C15" s="183"/>
      <c r="D15" s="183"/>
      <c r="E15" s="184" t="s">
        <v>119</v>
      </c>
      <c r="F15" s="185">
        <v>0.01</v>
      </c>
      <c r="G15" s="412"/>
      <c r="H15" s="190"/>
      <c r="I15" s="191"/>
      <c r="J15" s="192"/>
      <c r="K15" s="191"/>
      <c r="L15" s="191"/>
      <c r="M15" s="191"/>
      <c r="N15" s="191"/>
      <c r="O15" s="191"/>
      <c r="P15" s="193"/>
      <c r="Q15" s="193"/>
      <c r="R15" s="193"/>
      <c r="S15" s="413"/>
    </row>
    <row r="16" spans="1:19" ht="15.75">
      <c r="A16" s="194" t="s">
        <v>120</v>
      </c>
      <c r="B16" s="195"/>
      <c r="C16" s="195"/>
      <c r="D16" s="195"/>
      <c r="E16" s="184" t="s">
        <v>121</v>
      </c>
      <c r="F16" s="196">
        <v>0.068</v>
      </c>
      <c r="G16" s="412"/>
      <c r="H16" s="197"/>
      <c r="I16" s="191"/>
      <c r="J16" s="191"/>
      <c r="K16" s="198"/>
      <c r="L16" s="199"/>
      <c r="M16" s="191"/>
      <c r="N16" s="192"/>
      <c r="O16" s="191"/>
      <c r="P16" s="193"/>
      <c r="Q16" s="193"/>
      <c r="R16" s="193"/>
      <c r="S16" s="413"/>
    </row>
    <row r="17" spans="1:19" ht="15.75">
      <c r="A17" s="194" t="s">
        <v>122</v>
      </c>
      <c r="B17" s="200" t="s">
        <v>123</v>
      </c>
      <c r="C17" s="183"/>
      <c r="D17" s="201"/>
      <c r="E17" s="202" t="s">
        <v>124</v>
      </c>
      <c r="F17" s="196">
        <v>0.0065</v>
      </c>
      <c r="G17" s="203"/>
      <c r="H17" s="204"/>
      <c r="I17" s="204"/>
      <c r="J17" s="204"/>
      <c r="K17" s="204"/>
      <c r="L17" s="204"/>
      <c r="M17" s="204"/>
      <c r="N17" s="204"/>
      <c r="O17" s="204"/>
      <c r="P17" s="205"/>
      <c r="Q17" s="205"/>
      <c r="R17" s="205"/>
      <c r="S17" s="206"/>
    </row>
    <row r="18" spans="1:19" ht="15.75">
      <c r="A18" s="207"/>
      <c r="B18" s="200" t="s">
        <v>125</v>
      </c>
      <c r="C18" s="183"/>
      <c r="D18" s="201"/>
      <c r="E18" s="202"/>
      <c r="F18" s="196">
        <v>0.03</v>
      </c>
      <c r="G18" s="203"/>
      <c r="H18" s="204"/>
      <c r="I18" s="398"/>
      <c r="J18" s="398"/>
      <c r="K18" s="208"/>
      <c r="L18" s="398"/>
      <c r="M18" s="399"/>
      <c r="N18" s="204"/>
      <c r="O18" s="204"/>
      <c r="P18" s="205"/>
      <c r="Q18" s="205"/>
      <c r="R18" s="205"/>
      <c r="S18" s="206"/>
    </row>
    <row r="19" spans="1:19" ht="15.75">
      <c r="A19" s="207"/>
      <c r="B19" s="200" t="s">
        <v>126</v>
      </c>
      <c r="C19" s="183"/>
      <c r="D19" s="201"/>
      <c r="E19" s="202"/>
      <c r="F19" s="209">
        <v>0.025</v>
      </c>
      <c r="G19" s="203"/>
      <c r="H19" s="204"/>
      <c r="I19" s="398"/>
      <c r="J19" s="398"/>
      <c r="K19" s="208"/>
      <c r="L19" s="398"/>
      <c r="M19" s="399"/>
      <c r="N19" s="204"/>
      <c r="O19" s="204"/>
      <c r="P19" s="205"/>
      <c r="Q19" s="205"/>
      <c r="R19" s="205"/>
      <c r="S19" s="206"/>
    </row>
    <row r="20" spans="1:19" ht="15.75">
      <c r="A20" s="207"/>
      <c r="B20" s="210" t="s">
        <v>127</v>
      </c>
      <c r="C20" s="211"/>
      <c r="D20" s="212"/>
      <c r="E20" s="202"/>
      <c r="F20" s="213">
        <v>0.045</v>
      </c>
      <c r="G20" s="188"/>
      <c r="H20" s="189"/>
      <c r="I20" s="189"/>
      <c r="J20" s="189"/>
      <c r="K20" s="189"/>
      <c r="L20" s="189"/>
      <c r="M20" s="189"/>
      <c r="N20" s="189"/>
      <c r="O20" s="189"/>
      <c r="P20" s="175"/>
      <c r="Q20" s="175"/>
      <c r="R20" s="175"/>
      <c r="S20" s="176"/>
    </row>
    <row r="21" spans="1:19" ht="15.75">
      <c r="A21" s="214" t="s">
        <v>128</v>
      </c>
      <c r="B21" s="214"/>
      <c r="C21" s="214"/>
      <c r="D21" s="214"/>
      <c r="E21" s="214"/>
      <c r="F21" s="215">
        <v>0.2045</v>
      </c>
      <c r="G21" s="188"/>
      <c r="H21" s="189"/>
      <c r="I21" s="191"/>
      <c r="J21" s="191"/>
      <c r="K21" s="216"/>
      <c r="L21" s="191"/>
      <c r="M21" s="217"/>
      <c r="N21" s="189"/>
      <c r="O21" s="189"/>
      <c r="P21" s="175"/>
      <c r="Q21" s="175"/>
      <c r="R21" s="175"/>
      <c r="S21" s="176"/>
    </row>
    <row r="22" spans="1:19" ht="16.5" thickBot="1">
      <c r="A22" s="218" t="s">
        <v>129</v>
      </c>
      <c r="B22" s="219"/>
      <c r="C22" s="219"/>
      <c r="D22" s="219"/>
      <c r="E22" s="219"/>
      <c r="F22" s="220">
        <v>0.2652</v>
      </c>
      <c r="G22" s="188"/>
      <c r="H22" s="189"/>
      <c r="I22" s="189"/>
      <c r="J22" s="189"/>
      <c r="K22" s="189"/>
      <c r="L22" s="189"/>
      <c r="M22" s="189"/>
      <c r="N22" s="189"/>
      <c r="O22" s="189"/>
      <c r="P22" s="175"/>
      <c r="Q22" s="175"/>
      <c r="R22" s="175"/>
      <c r="S22" s="176"/>
    </row>
    <row r="23" spans="1:19" ht="15">
      <c r="A23" s="400"/>
      <c r="B23" s="400"/>
      <c r="C23" s="400"/>
      <c r="D23" s="400"/>
      <c r="E23" s="400"/>
      <c r="F23" s="400"/>
      <c r="G23" s="400"/>
      <c r="H23" s="400"/>
      <c r="I23" s="400"/>
      <c r="J23" s="400"/>
      <c r="K23" s="400"/>
      <c r="L23" s="400"/>
      <c r="M23" s="400"/>
      <c r="N23" s="400"/>
      <c r="O23" s="400"/>
      <c r="P23" s="400"/>
      <c r="Q23" s="400"/>
      <c r="R23" s="400"/>
      <c r="S23" s="400"/>
    </row>
    <row r="24" spans="1:19" ht="15">
      <c r="A24" s="401"/>
      <c r="B24" s="401"/>
      <c r="C24" s="401"/>
      <c r="D24" s="401"/>
      <c r="E24" s="401"/>
      <c r="F24" s="401"/>
      <c r="G24" s="401"/>
      <c r="H24" s="401"/>
      <c r="I24" s="401"/>
      <c r="J24" s="401"/>
      <c r="K24" s="401"/>
      <c r="L24" s="401"/>
      <c r="M24" s="401"/>
      <c r="N24" s="401"/>
      <c r="O24" s="401"/>
      <c r="P24" s="401"/>
      <c r="Q24" s="401"/>
      <c r="R24" s="401"/>
      <c r="S24" s="401"/>
    </row>
    <row r="25" spans="1:19" ht="15">
      <c r="A25" s="402"/>
      <c r="B25" s="402"/>
      <c r="C25" s="402"/>
      <c r="D25" s="402"/>
      <c r="E25" s="402"/>
      <c r="F25" s="402"/>
      <c r="G25" s="402"/>
      <c r="H25" s="402"/>
      <c r="I25" s="402"/>
      <c r="J25" s="402"/>
      <c r="K25" s="402"/>
      <c r="L25" s="402"/>
      <c r="M25" s="402"/>
      <c r="N25" s="402"/>
      <c r="O25" s="402"/>
      <c r="P25" s="402"/>
      <c r="Q25" s="402"/>
      <c r="R25" s="402"/>
      <c r="S25" s="402"/>
    </row>
    <row r="26" spans="1:19" ht="15">
      <c r="A26" s="403" t="s">
        <v>130</v>
      </c>
      <c r="B26" s="403"/>
      <c r="C26" s="403"/>
      <c r="D26" s="403"/>
      <c r="E26" s="403"/>
      <c r="F26" s="403"/>
      <c r="G26" s="403"/>
      <c r="H26" s="403"/>
      <c r="I26" s="403"/>
      <c r="J26" s="403"/>
      <c r="K26" s="403"/>
      <c r="L26" s="403"/>
      <c r="M26" s="403"/>
      <c r="N26" s="403"/>
      <c r="O26" s="403"/>
      <c r="P26" s="403"/>
      <c r="Q26" s="403"/>
      <c r="R26" s="403"/>
      <c r="S26" s="403"/>
    </row>
    <row r="27" spans="1:19" ht="15" customHeight="1">
      <c r="A27" s="396" t="s">
        <v>131</v>
      </c>
      <c r="B27" s="396"/>
      <c r="C27" s="396"/>
      <c r="D27" s="396"/>
      <c r="E27" s="396"/>
      <c r="F27" s="396"/>
      <c r="G27" s="396"/>
      <c r="H27" s="396"/>
      <c r="I27" s="396"/>
      <c r="J27" s="396"/>
      <c r="K27" s="396"/>
      <c r="L27" s="396"/>
      <c r="M27" s="396"/>
      <c r="N27" s="396"/>
      <c r="O27" s="396"/>
      <c r="P27" s="396"/>
      <c r="Q27" s="396"/>
      <c r="R27" s="396"/>
      <c r="S27" s="396"/>
    </row>
    <row r="28" spans="1:19" ht="21.75" customHeight="1">
      <c r="A28" s="397" t="s">
        <v>132</v>
      </c>
      <c r="B28" s="397"/>
      <c r="C28" s="397"/>
      <c r="D28" s="397"/>
      <c r="E28" s="397"/>
      <c r="F28" s="397"/>
      <c r="G28" s="397"/>
      <c r="H28" s="397"/>
      <c r="I28" s="397"/>
      <c r="J28" s="397"/>
      <c r="K28" s="397"/>
      <c r="L28" s="397"/>
      <c r="M28" s="397"/>
      <c r="N28" s="397"/>
      <c r="O28" s="397"/>
      <c r="P28" s="397"/>
      <c r="Q28" s="397"/>
      <c r="R28" s="397"/>
      <c r="S28" s="397"/>
    </row>
    <row r="29" spans="1:19" ht="15">
      <c r="A29" s="397"/>
      <c r="B29" s="397"/>
      <c r="C29" s="397"/>
      <c r="D29" s="397"/>
      <c r="E29" s="397"/>
      <c r="F29" s="397"/>
      <c r="G29" s="397"/>
      <c r="H29" s="397"/>
      <c r="I29" s="397"/>
      <c r="J29" s="397"/>
      <c r="K29" s="397"/>
      <c r="L29" s="397"/>
      <c r="M29" s="397"/>
      <c r="N29" s="397"/>
      <c r="O29" s="397"/>
      <c r="P29" s="397"/>
      <c r="Q29" s="397"/>
      <c r="R29" s="397"/>
      <c r="S29" s="397"/>
    </row>
    <row r="30" spans="1:19" ht="15">
      <c r="A30" s="397"/>
      <c r="B30" s="397"/>
      <c r="C30" s="397"/>
      <c r="D30" s="397"/>
      <c r="E30" s="397"/>
      <c r="F30" s="397"/>
      <c r="G30" s="397"/>
      <c r="H30" s="397"/>
      <c r="I30" s="397"/>
      <c r="J30" s="397"/>
      <c r="K30" s="397"/>
      <c r="L30" s="397"/>
      <c r="M30" s="397"/>
      <c r="N30" s="397"/>
      <c r="O30" s="397"/>
      <c r="P30" s="397"/>
      <c r="Q30" s="397"/>
      <c r="R30" s="397"/>
      <c r="S30" s="397"/>
    </row>
    <row r="31" ht="19.5" customHeight="1"/>
  </sheetData>
  <sheetProtection/>
  <mergeCells count="28">
    <mergeCell ref="A1:S2"/>
    <mergeCell ref="A3:E3"/>
    <mergeCell ref="F3:S3"/>
    <mergeCell ref="A4:E5"/>
    <mergeCell ref="F4:S5"/>
    <mergeCell ref="A6:E6"/>
    <mergeCell ref="F6:S6"/>
    <mergeCell ref="A7:E7"/>
    <mergeCell ref="F7:K7"/>
    <mergeCell ref="L7:O7"/>
    <mergeCell ref="P7:S7"/>
    <mergeCell ref="A8:S9"/>
    <mergeCell ref="A10:F10"/>
    <mergeCell ref="G10:S10"/>
    <mergeCell ref="G12:G13"/>
    <mergeCell ref="H12:H13"/>
    <mergeCell ref="R12:R13"/>
    <mergeCell ref="S12:S13"/>
    <mergeCell ref="G15:G16"/>
    <mergeCell ref="S15:S16"/>
    <mergeCell ref="A27:S27"/>
    <mergeCell ref="A28:S30"/>
    <mergeCell ref="I18:I19"/>
    <mergeCell ref="J18:J19"/>
    <mergeCell ref="L18:L19"/>
    <mergeCell ref="M18:M19"/>
    <mergeCell ref="A23:S25"/>
    <mergeCell ref="A26:S26"/>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Audryn</dc:creator>
  <cp:keywords/>
  <dc:description/>
  <cp:lastModifiedBy>LICITACAO</cp:lastModifiedBy>
  <cp:lastPrinted>2017-11-13T13:33:37Z</cp:lastPrinted>
  <dcterms:created xsi:type="dcterms:W3CDTF">2015-06-15T19:01:37Z</dcterms:created>
  <dcterms:modified xsi:type="dcterms:W3CDTF">2021-03-16T15:09:08Z</dcterms:modified>
  <cp:category/>
  <cp:version/>
  <cp:contentType/>
  <cp:contentStatus/>
</cp:coreProperties>
</file>